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45" windowWidth="13920" windowHeight="9255" activeTab="6"/>
  </bookViews>
  <sheets>
    <sheet name="Distributions" sheetId="1" r:id="rId1"/>
    <sheet name="Distributions 2" sheetId="2" r:id="rId2"/>
    <sheet name="Index" sheetId="3" r:id="rId3"/>
    <sheet name="Index Column" sheetId="4" r:id="rId4"/>
    <sheet name="Index Column (annual)" sheetId="5" r:id="rId5"/>
    <sheet name="NAPM index" sheetId="6" state="hidden" r:id="rId6"/>
    <sheet name="Special Questions" sheetId="7" r:id="rId7"/>
    <sheet name="Index Chart 1" sheetId="8" r:id="rId8"/>
    <sheet name="Index Chart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xlnm.Print_Area" localSheetId="0">'Distributions'!$AO$2:$AP$25</definedName>
    <definedName name="_xlnm.Print_Area" localSheetId="1">'Distributions 2'!$A$1:$U$54</definedName>
    <definedName name="_xlnm.Print_Area" localSheetId="2">'Index'!$Q$3:$Z$8</definedName>
    <definedName name="_xlnm.Print_Area" localSheetId="3">'Index Column'!$A$1:$F$54</definedName>
    <definedName name="_xlnm.Print_Area" localSheetId="4">'Index Column (annual)'!$A$1:$G$16</definedName>
    <definedName name="_xlnm.Print_Titles" localSheetId="0">'Distributions'!$A:$B,'Distributions'!$1:$3</definedName>
    <definedName name="_xlnm.Print_Titles" localSheetId="2">'Index'!$A:$B,'Index'!$1:$2</definedName>
  </definedNames>
  <calcPr fullCalcOnLoad="1"/>
</workbook>
</file>

<file path=xl/sharedStrings.xml><?xml version="1.0" encoding="utf-8"?>
<sst xmlns="http://schemas.openxmlformats.org/spreadsheetml/2006/main" count="658" uniqueCount="239">
  <si>
    <t>Quarterly Survey Historical Data</t>
  </si>
  <si>
    <t>Q1</t>
  </si>
  <si>
    <t xml:space="preserve"> a</t>
  </si>
  <si>
    <t xml:space="preserve"> b</t>
  </si>
  <si>
    <t xml:space="preserve"> c</t>
  </si>
  <si>
    <t xml:space="preserve"> d</t>
  </si>
  <si>
    <t>Q2</t>
  </si>
  <si>
    <t>Q3</t>
  </si>
  <si>
    <t>Q4</t>
  </si>
  <si>
    <t>tighter</t>
  </si>
  <si>
    <t>looser</t>
  </si>
  <si>
    <t>unch</t>
  </si>
  <si>
    <t>higher</t>
  </si>
  <si>
    <t>lower</t>
  </si>
  <si>
    <t>more</t>
  </si>
  <si>
    <t>less</t>
  </si>
  <si>
    <t>better</t>
  </si>
  <si>
    <t>worse</t>
  </si>
  <si>
    <t>July</t>
  </si>
  <si>
    <t>October</t>
  </si>
  <si>
    <t>January</t>
  </si>
  <si>
    <t>April</t>
  </si>
  <si>
    <t>Markets</t>
  </si>
  <si>
    <t>Sales</t>
  </si>
  <si>
    <t>Eq Fin</t>
  </si>
  <si>
    <t>Debt Fin</t>
  </si>
  <si>
    <t>Total Resp</t>
  </si>
  <si>
    <t>Averages</t>
  </si>
  <si>
    <t>Question 1</t>
  </si>
  <si>
    <t>Question 4</t>
  </si>
  <si>
    <t>Question 3</t>
  </si>
  <si>
    <t>Question 2</t>
  </si>
  <si>
    <t>Diffusion-type Index</t>
  </si>
  <si>
    <t>NAPM-type index.</t>
  </si>
  <si>
    <t>Note: This is the same as the diffusion-type index when "d" answers are thrown out (or are zero).</t>
  </si>
  <si>
    <t>Quarterly Survey Historical Data excluding DK/NAs</t>
  </si>
  <si>
    <t>Market Tightness</t>
  </si>
  <si>
    <t>Sales Volume</t>
  </si>
  <si>
    <t>Equity Financing</t>
  </si>
  <si>
    <t>Debt Financing</t>
  </si>
  <si>
    <t>January 2001</t>
  </si>
  <si>
    <t>It is clear that the economy has slowed considerably in the last 3-6 months. Based on economic</t>
  </si>
  <si>
    <t xml:space="preserve">    and apartment market conditions in your markets, which do you think is most likely?</t>
  </si>
  <si>
    <t>a. a "soft landing" (growth slows to a sustainable pace)</t>
  </si>
  <si>
    <t>b. a "bumpy landing" (growth slows to a below-average or negative rate, then rebounds to a sustainable pace)</t>
  </si>
  <si>
    <t>c. a "hard landing" (recession)</t>
  </si>
  <si>
    <t>d. don't know or not applicable</t>
  </si>
  <si>
    <t xml:space="preserve">  a  (soft landing)</t>
  </si>
  <si>
    <t xml:space="preserve">  b  (bumpy landing)</t>
  </si>
  <si>
    <t xml:space="preserve">  c  (hard landing)</t>
  </si>
  <si>
    <t xml:space="preserve">  d  (DK/NA)</t>
  </si>
  <si>
    <t>April 2001</t>
  </si>
  <si>
    <t xml:space="preserve">Based on the markets in which you operate, which best describes the economic feasibility of </t>
  </si>
  <si>
    <t xml:space="preserve">     building new apartments for moderate-income households (defined as those whose incomes </t>
  </si>
  <si>
    <t xml:space="preserve">     do not exceed the median income in the area in which they live)?</t>
  </si>
  <si>
    <t>a. Moderate-income apartments make economic sense in a wide variety of locations.</t>
  </si>
  <si>
    <t>c. Moderate-income apartments do not generally make economic sense due to lack of demand.</t>
  </si>
  <si>
    <t xml:space="preserve">b. Because of high land costs, moderate-income apartments make economic sense only in selected </t>
  </si>
  <si>
    <t xml:space="preserve">     locations at a distance from downtown urban and/or employment centers.</t>
  </si>
  <si>
    <t>d. Moderate-income apartments make economic sense but are largely blocked by zoning regulations</t>
  </si>
  <si>
    <t xml:space="preserve">      or other restrictions (including “NIMBY” or “no growth” attitudes).</t>
  </si>
  <si>
    <t>a. (wide variety)</t>
  </si>
  <si>
    <t>b. (selected locations)</t>
  </si>
  <si>
    <t>c. (no econ. sense)</t>
  </si>
  <si>
    <t>d. (NIMBY)</t>
  </si>
  <si>
    <t>Total</t>
  </si>
  <si>
    <t>July 2001</t>
  </si>
  <si>
    <t>a. Higher energy costs.</t>
  </si>
  <si>
    <t>b. Higher property insurance premiums.</t>
  </si>
  <si>
    <t>c. Higher general liability insurance premiums.</t>
  </si>
  <si>
    <t>d. Higher health care insurance premiums.</t>
  </si>
  <si>
    <t>a. (energy)</t>
  </si>
  <si>
    <t>b. (prop ins.)</t>
  </si>
  <si>
    <t>c. (liability ins.)</t>
  </si>
  <si>
    <t>d. (health care ins.)</t>
  </si>
  <si>
    <t>Question #5. Since the year began, many apartment properties have seen significant increases</t>
  </si>
  <si>
    <t xml:space="preserve">      in their operating expenses due to the higher price of energy and insurance. Which of the </t>
  </si>
  <si>
    <t xml:space="preserve">      following has had the largest impact on your operating expenses this year?</t>
  </si>
  <si>
    <t>including multiple answers</t>
  </si>
  <si>
    <t>October 2001</t>
  </si>
  <si>
    <t>d. We do not see any material changes in the strategy of apartment firms.</t>
  </si>
  <si>
    <t>Question #5. Most economic analysts believe we are now in a recession that will last at least two quarters. Which of the</t>
  </si>
  <si>
    <t>following best describes the strategy of apartment firms in the markets you operate in?</t>
  </si>
  <si>
    <t>a. There is a noticeable cutback in development in, or exposure to, markets that are
particularly dependent upon travel,</t>
  </si>
  <si>
    <t xml:space="preserve">     tourism, and other industries directly affected by the aftermath of the terrorist attacks on September 11.</t>
  </si>
  <si>
    <t xml:space="preserve">c. Some firms are hoping to take advantage of current economic circumstances to </t>
  </si>
  <si>
    <t xml:space="preserve">    develop or acquire strategic assets at lower prices.</t>
  </si>
  <si>
    <t xml:space="preserve">b. There is a cutback in development in, or exposure to, a broad spectrum of markets </t>
  </si>
  <si>
    <t xml:space="preserve">    as a result of the worsening economy.</t>
  </si>
  <si>
    <t>a. 9/11 effect</t>
  </si>
  <si>
    <t>b. economic effect</t>
  </si>
  <si>
    <t>c. strategic adv.</t>
  </si>
  <si>
    <t>d. no change</t>
  </si>
  <si>
    <t>January 2002</t>
  </si>
  <si>
    <t>a. More firms are looking for merger or acquisition targets, but there is no increase in the number of likely targets.</t>
  </si>
  <si>
    <t>b. More firms are looking to be acquired, but there is no increased interest on the part of likely acquirers.</t>
  </si>
  <si>
    <t>c. There is increased interest both by likely merger or acquisition targets, and by firms looking to make acquisitions.</t>
  </si>
  <si>
    <t>d. The downturn has had little effect on merger activity.</t>
  </si>
  <si>
    <t xml:space="preserve">Question #5. Some analysts surmise that the economic downturn will cause an upswing in apartment firm </t>
  </si>
  <si>
    <t>mergers and acquisitions. Which of the following best describes the apartment and firms you are familiar with?</t>
  </si>
  <si>
    <t>a. more lookers</t>
  </si>
  <si>
    <t>b. more hopefuls</t>
  </si>
  <si>
    <t>c. more mutual</t>
  </si>
  <si>
    <t xml:space="preserve">d. no effect </t>
  </si>
  <si>
    <t>April 2002</t>
  </si>
  <si>
    <t>Question #5. Compared with the recession of 1990-91, how would you characterize the current recession?</t>
  </si>
  <si>
    <t>a. Worse.</t>
  </si>
  <si>
    <t>b. Just as bad.</t>
  </si>
  <si>
    <t>c. Milder.</t>
  </si>
  <si>
    <t xml:space="preserve">   d. Milder, and the industry is better equipped to handle it.</t>
  </si>
  <si>
    <t>a. worse</t>
  </si>
  <si>
    <t>b. just as bad.</t>
  </si>
  <si>
    <t>c. milder</t>
  </si>
  <si>
    <t>d. milder, better eq.</t>
  </si>
  <si>
    <t>July 2002</t>
  </si>
  <si>
    <t>Question #5. Based on the markets you are familiar with, which of the following best describes the current situation regarding terrorism insurance and its impact on sales transactions and financing?</t>
  </si>
  <si>
    <t>a. Thus far there has been little effect on these activities.</t>
  </si>
  <si>
    <t>b. Terrorism insurance has become much more expensive, and this has had a significant impact on these activities.</t>
  </si>
  <si>
    <t>c. Terrorism insurance is much less available than before, and this has had a significant impact on these activities.</t>
  </si>
  <si>
    <t>a. little effect.</t>
  </si>
  <si>
    <t>b. price effect</t>
  </si>
  <si>
    <t>c. availability.</t>
  </si>
  <si>
    <t>October 2002</t>
  </si>
  <si>
    <t>Question #5. Cap rates for apartments have remained steady or even declined, even though occupancy rates have fallen over the last 18-24 months. Based on the markets with which you are most familiar, which of the following is the best explanation for this?</t>
  </si>
  <si>
    <t>a. Low interest rates have enabled leveraged buyers to get good returns even with low cap rates.</t>
  </si>
  <si>
    <t>d. None of the above.</t>
  </si>
  <si>
    <t xml:space="preserve">b. Cap rates are artificially low due to the temporary decline in occupancy. </t>
  </si>
  <si>
    <t>When demand-and revenue-increases again, the "true" cap rates will be higher.</t>
  </si>
  <si>
    <t xml:space="preserve">c. The bursting of the stock market bubble has led to increased demand for investment </t>
  </si>
  <si>
    <t>in real estate assets in general, and apartments in particular. This has caused cap rates to decline for the foreseeable future.</t>
  </si>
  <si>
    <t>a. low rates</t>
  </si>
  <si>
    <t>c. long-term</t>
  </si>
  <si>
    <t>d. none of the above.</t>
  </si>
  <si>
    <t>b. recession-related.</t>
  </si>
  <si>
    <t>January 2003</t>
  </si>
  <si>
    <t xml:space="preserve">Question #5. Some observers contend that returns to apartment investors are different in the </t>
  </si>
  <si>
    <t xml:space="preserve">largest apartment markets-the top 25-50 metro areas-than in smaller markets.  Which of the </t>
  </si>
  <si>
    <t>following statements best characterizes the markets you are most familiar with?</t>
  </si>
  <si>
    <t>a. Returns tend to be higher in large markets.</t>
  </si>
  <si>
    <t>b. Returns tend to be higher in small markets.</t>
  </si>
  <si>
    <t>c. Returns are roughly the same in both large and small markets.</t>
  </si>
  <si>
    <t>a. large markets</t>
  </si>
  <si>
    <t>b. small markets</t>
  </si>
  <si>
    <t>c. no difference</t>
  </si>
  <si>
    <t>April 2003</t>
  </si>
  <si>
    <t>Question #5. Despite the sluggish economy, demand for owner-occupied</t>
  </si>
  <si>
    <t>for apartment residences. Based on the markets you are most familiar with, to what extent is this still true?</t>
  </si>
  <si>
    <t xml:space="preserve">houses has been quite strong the last two years and has affected demand </t>
  </si>
  <si>
    <t>a. Tenants are leaving apartments for homeownership at a faster pace than before.</t>
  </si>
  <si>
    <t>b. Tenants are leaving apartments for homeownership at about the same pace as before.</t>
  </si>
  <si>
    <t>c. The pace of tenant departures to become homeowners has slowed in the last quarter.</t>
  </si>
  <si>
    <t>a. faster pace</t>
  </si>
  <si>
    <t>b. same pace</t>
  </si>
  <si>
    <t>c. slowed</t>
  </si>
  <si>
    <t>Oct</t>
  </si>
  <si>
    <t>Jul</t>
  </si>
  <si>
    <t>Jan</t>
  </si>
  <si>
    <t>Apr</t>
  </si>
  <si>
    <t>July 2003</t>
  </si>
  <si>
    <t>Question #5. Occupancy rates in most markets are currently at or near</t>
  </si>
  <si>
    <t>cyclical lows. After the markets recover, what do you think is the</t>
  </si>
  <si>
    <t>sustainable long-term occupancy rate? (Please answer with reference to</t>
  </si>
  <si>
    <t>the markets that you are familiar with.)?</t>
  </si>
  <si>
    <t>a. 92 percent or less.</t>
  </si>
  <si>
    <t>c. 95-96 percent.</t>
  </si>
  <si>
    <t>d. higher than 96 percent.</t>
  </si>
  <si>
    <t>b. 93-94 percent.</t>
  </si>
  <si>
    <t>October 2003</t>
  </si>
  <si>
    <t>Question #5. While most U.S.-based apartment firms do not currently own</t>
  </si>
  <si>
    <t>or operate properties in foreign countries, there are anecdotal reports</t>
  </si>
  <si>
    <t>Which of the following best describes your firm's view of foreign real estate?</t>
  </si>
  <si>
    <t>a. We have no foreign real estate activities and do not anticipate any in the near future.</t>
  </si>
  <si>
    <t>b. We have no foreign real estate activities currently but are actively considering such in the near future.</t>
  </si>
  <si>
    <t>c. We already have foreign real estate activites currently but no immediate plans to increase the level of such activities.</t>
  </si>
  <si>
    <t>d. We already have foreign real estate activities currently and are actively considering increasing these in the future.</t>
  </si>
  <si>
    <t>that foreign operations may become more important in the future.</t>
  </si>
  <si>
    <t>January 2004</t>
  </si>
  <si>
    <t>b. There is less competition from condos and coops than in previous years.</t>
  </si>
  <si>
    <t>c. Competition from condos and coops is largely unchanged.</t>
  </si>
  <si>
    <t xml:space="preserve">d. Condos and coops do not constitute significant competition. </t>
  </si>
  <si>
    <t>a. There is more competition from condos and coops than in previous years. </t>
  </si>
  <si>
    <t>How would you characterize the competition from condos and coops</t>
  </si>
  <si>
    <t>in the markets you are familiar with?</t>
  </si>
  <si>
    <t>Question #5. Condominiums and coopertives compete for some of the same residents as apartments.</t>
  </si>
  <si>
    <t>Occupancy is up substantially.</t>
  </si>
  <si>
    <t>Occupancy is up somewhat.</t>
  </si>
  <si>
    <t>There is little impact.</t>
  </si>
  <si>
    <r>
      <t xml:space="preserve">Question #5: </t>
    </r>
    <r>
      <rPr>
        <sz val="10"/>
        <rFont val="Arial"/>
        <family val="2"/>
      </rPr>
      <t>How much have your markets been affected by those displaced by Hurricane Katrina?</t>
    </r>
  </si>
  <si>
    <t>Q3: Equity Finance</t>
  </si>
  <si>
    <t>Q4: Debt Finance</t>
  </si>
  <si>
    <t>Q2: Sales Volume</t>
  </si>
  <si>
    <t>Total Respondents</t>
  </si>
  <si>
    <t xml:space="preserve"> 2nd half</t>
  </si>
  <si>
    <t>There has been a big decrease in the number of renters leaving to become homeowners.</t>
  </si>
  <si>
    <t>There has been a small decrease in the number of renters leaving to become homeowners.</t>
  </si>
  <si>
    <t>There has been no impact so far.</t>
  </si>
  <si>
    <t>Question #5: How has the subprime mortgage meltdown and the subsequent tightening of mortgage credit for home buyers affected renters in the markets you are familiar with?</t>
  </si>
  <si>
    <t>Question 5</t>
  </si>
  <si>
    <t>a: big decrease in renters looking to become homeowners</t>
  </si>
  <si>
    <t>b: small decrease in renters looking to become homeowners</t>
  </si>
  <si>
    <t>c: no impact of subprime mortgage meltdown</t>
  </si>
  <si>
    <t>d. no answer</t>
  </si>
  <si>
    <t>Excl. NAs</t>
  </si>
  <si>
    <t>Oct 2008 question 5</t>
  </si>
  <si>
    <t>a - credit crisis: little or no impact</t>
  </si>
  <si>
    <t>b - credit crisis: some impact, current activities</t>
  </si>
  <si>
    <t>c - credit crisis: some impact on planned activities only</t>
  </si>
  <si>
    <t>d - credit crisis: material impact, current and planned business activities</t>
  </si>
  <si>
    <t>Jan 2009 Question 5</t>
  </si>
  <si>
    <t>Condominiums &amp; single-family rentals may compete for the same residents as apartments. How would you characterize the competition from condos &amp; single-family rentals in the markets you are familiar with?</t>
  </si>
  <si>
    <t>There is more competition from condos &amp; single-family rentals than in previous years.</t>
  </si>
  <si>
    <t>There is less competition from condos &amp; single-family rentals than in previous years.</t>
  </si>
  <si>
    <t>Competition from condos &amp; single-family rentals is largely unchanged.</t>
  </si>
  <si>
    <t>Condos &amp; single-family rentals do not constitute significant competition.</t>
  </si>
  <si>
    <t>Don't know or not applicable</t>
  </si>
  <si>
    <t>Question 5:  Over the past year, equity finance conditions have been worsening for the apartment industry. Which of the following best explains why?</t>
  </si>
  <si>
    <t>Deteriorating apartment market conditions as a result of the economic downturn.</t>
  </si>
  <si>
    <t>Lower leverage required by lenders has reduced expected returns</t>
  </si>
  <si>
    <t>Lower leverage means the same equity capital now supports fewer transactions.</t>
  </si>
  <si>
    <t>Uncertainty about apartment property values has kept equity capital on the sidelines waiting for pricing to “bottom out.”</t>
  </si>
  <si>
    <t>Don’t know or not applicable</t>
  </si>
  <si>
    <t>Question #5. In your markets, what is your perception of the bid-ask spread (between what buyers have offered and what sellers have requested as payment) for higher quality multifamily rental properties over the past six months?</t>
  </si>
  <si>
    <t xml:space="preserve"> The bid-ask spread has continued to widen</t>
  </si>
  <si>
    <t xml:space="preserve"> The bid-ask spread has narrowed</t>
  </si>
  <si>
    <t xml:space="preserve"> The bid-ask spread has widened recently, after having narrowed</t>
  </si>
  <si>
    <t xml:space="preserve"> The bid-ask spread has not changed significantly</t>
  </si>
  <si>
    <t xml:space="preserve"> Don’t know or not applicable</t>
  </si>
  <si>
    <t>avg</t>
  </si>
  <si>
    <t>max</t>
  </si>
  <si>
    <t>min</t>
  </si>
  <si>
    <t>Q1: Market Tightness</t>
  </si>
  <si>
    <t>Question #5.  As renter demand has rebounded after the recession, so has talk of new apartment development. Where does new development stand in the markets you're familiar with?</t>
  </si>
  <si>
    <t>Lots of talk, but not much activity yet</t>
  </si>
  <si>
    <t>Substantial pickup in land acquisition, lining up financing and permit activity, but new construction starts haven't increased much</t>
  </si>
  <si>
    <t>Developers have been breaking ground on new construction at a rapid clip</t>
  </si>
  <si>
    <t>Question #6. In the markets you are familiar with, how would you rate the development pipeline in relationship to the current and expected future demand in those markets?</t>
  </si>
  <si>
    <t>New development is at or near the right level</t>
  </si>
  <si>
    <t>New development has ramped up considerably, but is still considerably below what is needed</t>
  </si>
  <si>
    <t>New development hasn't increased much from the post-financial crisis lows and is below demand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</si>
</sst>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%"/>
    <numFmt numFmtId="166" formatCode="0.0%"/>
    <numFmt numFmtId="167" formatCode="0.00000000000000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%"/>
    <numFmt numFmtId="172" formatCode="mmmm\ d\,\ yyyy"/>
    <numFmt numFmtId="173" formatCode="[$€-2]\ #,##0.00_);[Red]\([$€-2]\ #,##0.00\)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_);\(0\)"/>
    <numFmt numFmtId="180" formatCode="_(* #,##0.0_);_(* \(#,##0.0\);_(* &quot;-&quot;??_);_(@_)"/>
    <numFmt numFmtId="181" formatCode="_(* #,##0_);_(* \(#,##0\);_(* &quot;-&quot;??_);_(@_)"/>
  </numFmts>
  <fonts count="61">
    <font>
      <sz val="10"/>
      <name val="Arial"/>
      <family val="0"/>
    </font>
    <font>
      <b/>
      <sz val="12"/>
      <name val="Arial"/>
      <family val="2"/>
    </font>
    <font>
      <i/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2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color indexed="8"/>
      <name val="Arial"/>
      <family val="2"/>
    </font>
    <font>
      <b/>
      <sz val="15"/>
      <color indexed="8"/>
      <name val="Arial"/>
      <family val="2"/>
    </font>
    <font>
      <sz val="8.75"/>
      <color indexed="8"/>
      <name val="Arial"/>
      <family val="2"/>
    </font>
    <font>
      <b/>
      <sz val="11"/>
      <color indexed="8"/>
      <name val="Arial"/>
      <family val="2"/>
    </font>
    <font>
      <b/>
      <sz val="12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4"/>
      <color indexed="8"/>
      <name val="Arial"/>
      <family val="2"/>
    </font>
    <font>
      <b/>
      <sz val="20"/>
      <color indexed="10"/>
      <name val="Arial"/>
      <family val="2"/>
    </font>
    <font>
      <b/>
      <sz val="20"/>
      <color indexed="48"/>
      <name val="Arial"/>
      <family val="2"/>
    </font>
    <font>
      <b/>
      <sz val="12.25"/>
      <color indexed="12"/>
      <name val="Arial"/>
      <family val="2"/>
    </font>
    <font>
      <b/>
      <sz val="12.25"/>
      <color indexed="8"/>
      <name val="Arial"/>
      <family val="2"/>
    </font>
    <font>
      <b/>
      <sz val="12.25"/>
      <color indexed="17"/>
      <name val="Arial"/>
      <family val="2"/>
    </font>
    <font>
      <b/>
      <sz val="12.25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9" fontId="0" fillId="0" borderId="0" xfId="0" applyNumberFormat="1" applyAlignment="1">
      <alignment/>
    </xf>
    <xf numFmtId="9" fontId="0" fillId="0" borderId="0" xfId="59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9" fontId="4" fillId="0" borderId="0" xfId="59" applyFont="1" applyAlignment="1">
      <alignment/>
    </xf>
    <xf numFmtId="1" fontId="4" fillId="0" borderId="0" xfId="0" applyNumberFormat="1" applyFont="1" applyAlignment="1">
      <alignment/>
    </xf>
    <xf numFmtId="0" fontId="0" fillId="0" borderId="0" xfId="0" applyAlignment="1">
      <alignment/>
    </xf>
    <xf numFmtId="17" fontId="0" fillId="0" borderId="0" xfId="0" applyNumberFormat="1" applyAlignment="1">
      <alignment/>
    </xf>
    <xf numFmtId="9" fontId="0" fillId="0" borderId="0" xfId="59" applyNumberFormat="1" applyFont="1" applyAlignment="1">
      <alignment/>
    </xf>
    <xf numFmtId="9" fontId="4" fillId="0" borderId="0" xfId="59" applyNumberFormat="1" applyFont="1" applyAlignment="1">
      <alignment/>
    </xf>
    <xf numFmtId="0" fontId="0" fillId="0" borderId="0" xfId="0" applyAlignment="1">
      <alignment horizontal="left" indent="1"/>
    </xf>
    <xf numFmtId="9" fontId="0" fillId="0" borderId="0" xfId="59" applyFont="1" applyAlignment="1">
      <alignment/>
    </xf>
    <xf numFmtId="0" fontId="6" fillId="0" borderId="0" xfId="0" applyFont="1" applyAlignment="1">
      <alignment/>
    </xf>
    <xf numFmtId="9" fontId="0" fillId="0" borderId="0" xfId="59" applyAlignment="1">
      <alignment/>
    </xf>
    <xf numFmtId="9" fontId="0" fillId="0" borderId="0" xfId="59" applyNumberForma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1" fillId="0" borderId="0" xfId="0" applyFont="1" applyBorder="1" applyAlignment="1">
      <alignment horizontal="center" wrapText="1"/>
    </xf>
    <xf numFmtId="9" fontId="0" fillId="0" borderId="1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right"/>
    </xf>
    <xf numFmtId="1" fontId="0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9" fontId="0" fillId="0" borderId="10" xfId="59" applyFont="1" applyBorder="1" applyAlignment="1">
      <alignment/>
    </xf>
    <xf numFmtId="9" fontId="0" fillId="0" borderId="0" xfId="59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9" fontId="0" fillId="0" borderId="0" xfId="59" applyNumberFormat="1" applyFont="1" applyAlignment="1">
      <alignment/>
    </xf>
    <xf numFmtId="9" fontId="0" fillId="0" borderId="0" xfId="0" applyNumberFormat="1" applyFont="1" applyAlignment="1">
      <alignment/>
    </xf>
    <xf numFmtId="1" fontId="0" fillId="0" borderId="0" xfId="59" applyNumberFormat="1" applyFont="1" applyAlignment="1">
      <alignment/>
    </xf>
    <xf numFmtId="3" fontId="0" fillId="0" borderId="0" xfId="0" applyNumberFormat="1" applyFont="1" applyAlignment="1">
      <alignment horizontal="right"/>
    </xf>
    <xf numFmtId="17" fontId="0" fillId="0" borderId="0" xfId="0" applyNumberFormat="1" applyAlignment="1">
      <alignment wrapText="1"/>
    </xf>
    <xf numFmtId="0" fontId="0" fillId="0" borderId="0" xfId="0" applyAlignment="1">
      <alignment vertical="center" wrapText="1"/>
    </xf>
    <xf numFmtId="9" fontId="0" fillId="0" borderId="0" xfId="59" applyFont="1" applyAlignment="1">
      <alignment vertical="center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wrapText="1"/>
    </xf>
    <xf numFmtId="49" fontId="6" fillId="0" borderId="0" xfId="0" applyNumberFormat="1" applyFont="1" applyAlignment="1">
      <alignment horizontal="left" wrapText="1"/>
    </xf>
    <xf numFmtId="0" fontId="8" fillId="0" borderId="0" xfId="0" applyFont="1" applyAlignment="1">
      <alignment wrapText="1"/>
    </xf>
    <xf numFmtId="49" fontId="6" fillId="0" borderId="0" xfId="0" applyNumberFormat="1" applyFont="1" applyAlignment="1">
      <alignment wrapText="1"/>
    </xf>
    <xf numFmtId="0" fontId="11" fillId="0" borderId="0" xfId="0" applyFont="1" applyBorder="1" applyAlignment="1">
      <alignment horizontal="justify" wrapText="1"/>
    </xf>
    <xf numFmtId="0" fontId="11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17" fontId="6" fillId="0" borderId="0" xfId="0" applyNumberFormat="1" applyFont="1" applyAlignment="1" quotePrefix="1">
      <alignment wrapText="1"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17" fontId="0" fillId="0" borderId="0" xfId="0" applyNumberFormat="1" applyFont="1" applyAlignment="1">
      <alignment wrapText="1"/>
    </xf>
    <xf numFmtId="0" fontId="0" fillId="0" borderId="0" xfId="0" applyBorder="1" applyAlignment="1">
      <alignment wrapText="1"/>
    </xf>
    <xf numFmtId="1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 indent="1"/>
    </xf>
    <xf numFmtId="9" fontId="0" fillId="0" borderId="0" xfId="59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9" fontId="0" fillId="0" borderId="0" xfId="59" applyFont="1" applyAlignment="1">
      <alignment/>
    </xf>
    <xf numFmtId="0" fontId="0" fillId="0" borderId="0" xfId="0" applyFont="1" applyAlignment="1">
      <alignment horizontal="center" vertical="center"/>
    </xf>
    <xf numFmtId="9" fontId="0" fillId="0" borderId="0" xfId="59" applyFont="1" applyAlignment="1">
      <alignment vertical="center"/>
    </xf>
    <xf numFmtId="9" fontId="0" fillId="0" borderId="0" xfId="59" applyFont="1" applyAlignment="1">
      <alignment horizontal="right" vertical="center"/>
    </xf>
    <xf numFmtId="9" fontId="0" fillId="0" borderId="0" xfId="59" applyFont="1" applyBorder="1" applyAlignment="1">
      <alignment/>
    </xf>
    <xf numFmtId="1" fontId="0" fillId="0" borderId="0" xfId="59" applyNumberFormat="1" applyFont="1" applyAlignment="1">
      <alignment/>
    </xf>
    <xf numFmtId="1" fontId="0" fillId="0" borderId="0" xfId="59" applyNumberFormat="1" applyFont="1" applyAlignment="1">
      <alignment vertical="center"/>
    </xf>
    <xf numFmtId="0" fontId="0" fillId="0" borderId="0" xfId="59" applyNumberFormat="1" applyFont="1" applyAlignment="1">
      <alignment/>
    </xf>
    <xf numFmtId="0" fontId="5" fillId="0" borderId="0" xfId="0" applyFont="1" applyAlignment="1">
      <alignment horizontal="center" vertical="center"/>
    </xf>
    <xf numFmtId="9" fontId="13" fillId="0" borderId="0" xfId="59" applyNumberFormat="1" applyFont="1" applyAlignment="1">
      <alignment/>
    </xf>
    <xf numFmtId="181" fontId="0" fillId="0" borderId="0" xfId="42" applyNumberFormat="1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33" borderId="10" xfId="0" applyFont="1" applyFill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13" fillId="0" borderId="10" xfId="0" applyFont="1" applyFill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13" fillId="0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14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0" xfId="0" applyFont="1" applyAlignment="1">
      <alignment horizontal="left" wrapText="1" indent="1"/>
    </xf>
    <xf numFmtId="0" fontId="0" fillId="0" borderId="0" xfId="0" applyAlignment="1">
      <alignment/>
    </xf>
    <xf numFmtId="0" fontId="0" fillId="0" borderId="0" xfId="0" applyFont="1" applyAlignment="1">
      <alignment horizontal="left" vertical="center" wrapText="1" inden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1425"/>
          <c:w val="0.9862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'Index Column'!$C$5</c:f>
              <c:strCache>
                <c:ptCount val="1"/>
                <c:pt idx="0">
                  <c:v>Market Tightness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numRef>
              <c:f>'Index Column'!$A$8:$A$54</c:f>
              <c:numCache>
                <c:ptCount val="47"/>
                <c:pt idx="0">
                  <c:v>2000</c:v>
                </c:pt>
                <c:pt idx="4">
                  <c:v>2001</c:v>
                </c:pt>
                <c:pt idx="8">
                  <c:v>2002</c:v>
                </c:pt>
                <c:pt idx="12">
                  <c:v>2003</c:v>
                </c:pt>
                <c:pt idx="16">
                  <c:v>2004</c:v>
                </c:pt>
                <c:pt idx="20">
                  <c:v>2005</c:v>
                </c:pt>
                <c:pt idx="24">
                  <c:v>2006</c:v>
                </c:pt>
                <c:pt idx="28">
                  <c:v>2007</c:v>
                </c:pt>
                <c:pt idx="32">
                  <c:v>2008</c:v>
                </c:pt>
                <c:pt idx="36">
                  <c:v>2009</c:v>
                </c:pt>
                <c:pt idx="40">
                  <c:v>2010</c:v>
                </c:pt>
                <c:pt idx="44">
                  <c:v>2011</c:v>
                </c:pt>
              </c:numCache>
            </c:numRef>
          </c:cat>
          <c:val>
            <c:numRef>
              <c:f>'Index Column'!$C$8:$C$54</c:f>
              <c:numCache>
                <c:ptCount val="47"/>
                <c:pt idx="0">
                  <c:v>43.02325581395349</c:v>
                </c:pt>
                <c:pt idx="1">
                  <c:v>59.86842105263158</c:v>
                </c:pt>
                <c:pt idx="2">
                  <c:v>56.896551724137936</c:v>
                </c:pt>
                <c:pt idx="3">
                  <c:v>50</c:v>
                </c:pt>
                <c:pt idx="4">
                  <c:v>46.753246753246756</c:v>
                </c:pt>
                <c:pt idx="5">
                  <c:v>30.46875</c:v>
                </c:pt>
                <c:pt idx="6">
                  <c:v>21.62162162162162</c:v>
                </c:pt>
                <c:pt idx="7">
                  <c:v>9.036144578313255</c:v>
                </c:pt>
                <c:pt idx="8">
                  <c:v>3.8961038961038974</c:v>
                </c:pt>
                <c:pt idx="9">
                  <c:v>34.66666666666667</c:v>
                </c:pt>
                <c:pt idx="10">
                  <c:v>38.57142857142857</c:v>
                </c:pt>
                <c:pt idx="11">
                  <c:v>35.18518518518518</c:v>
                </c:pt>
                <c:pt idx="12">
                  <c:v>28.57142857142857</c:v>
                </c:pt>
                <c:pt idx="13">
                  <c:v>32.35294117647059</c:v>
                </c:pt>
                <c:pt idx="14">
                  <c:v>45.08196721311475</c:v>
                </c:pt>
                <c:pt idx="15">
                  <c:v>53.67647058823529</c:v>
                </c:pt>
                <c:pt idx="16">
                  <c:v>52.41935483870967</c:v>
                </c:pt>
                <c:pt idx="17">
                  <c:v>59.02777777777778</c:v>
                </c:pt>
                <c:pt idx="18">
                  <c:v>71.71052631578947</c:v>
                </c:pt>
                <c:pt idx="19">
                  <c:v>60.1123595505618</c:v>
                </c:pt>
                <c:pt idx="20">
                  <c:v>65.48672566371681</c:v>
                </c:pt>
                <c:pt idx="21">
                  <c:v>78.3132530120482</c:v>
                </c:pt>
                <c:pt idx="22">
                  <c:v>80.11363636363636</c:v>
                </c:pt>
                <c:pt idx="23">
                  <c:v>86.8421052631579</c:v>
                </c:pt>
                <c:pt idx="24">
                  <c:v>83.125</c:v>
                </c:pt>
                <c:pt idx="25">
                  <c:v>83.33333333333333</c:v>
                </c:pt>
                <c:pt idx="26">
                  <c:v>84.61538461538461</c:v>
                </c:pt>
                <c:pt idx="27">
                  <c:v>70.12987012987013</c:v>
                </c:pt>
                <c:pt idx="28">
                  <c:v>54</c:v>
                </c:pt>
                <c:pt idx="29">
                  <c:v>56.32911392405063</c:v>
                </c:pt>
                <c:pt idx="30">
                  <c:v>55</c:v>
                </c:pt>
                <c:pt idx="31">
                  <c:v>46.111111111111114</c:v>
                </c:pt>
                <c:pt idx="32">
                  <c:v>33.33333333333333</c:v>
                </c:pt>
                <c:pt idx="33">
                  <c:v>43.67816091954023</c:v>
                </c:pt>
                <c:pt idx="34">
                  <c:v>40.44943820224719</c:v>
                </c:pt>
                <c:pt idx="35">
                  <c:v>24.28571428571428</c:v>
                </c:pt>
                <c:pt idx="36">
                  <c:v>11.061946902654862</c:v>
                </c:pt>
                <c:pt idx="37">
                  <c:v>16.455696202531644</c:v>
                </c:pt>
                <c:pt idx="38">
                  <c:v>20</c:v>
                </c:pt>
                <c:pt idx="39">
                  <c:v>31.132075471698112</c:v>
                </c:pt>
                <c:pt idx="40">
                  <c:v>38.405797101449274</c:v>
                </c:pt>
                <c:pt idx="41">
                  <c:v>81.14754098360656</c:v>
                </c:pt>
                <c:pt idx="42">
                  <c:v>82.56880733944953</c:v>
                </c:pt>
                <c:pt idx="43">
                  <c:v>77.18446601941747</c:v>
                </c:pt>
                <c:pt idx="44">
                  <c:v>78</c:v>
                </c:pt>
                <c:pt idx="45">
                  <c:v>89.70588235294117</c:v>
                </c:pt>
                <c:pt idx="46">
                  <c:v>81.86813186813187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'Index Column'!$D$5</c:f>
              <c:strCache>
                <c:ptCount val="1"/>
                <c:pt idx="0">
                  <c:v>Sales Volume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'Index Column'!$A$8:$A$54</c:f>
              <c:numCache>
                <c:ptCount val="47"/>
                <c:pt idx="0">
                  <c:v>2000</c:v>
                </c:pt>
                <c:pt idx="4">
                  <c:v>2001</c:v>
                </c:pt>
                <c:pt idx="8">
                  <c:v>2002</c:v>
                </c:pt>
                <c:pt idx="12">
                  <c:v>2003</c:v>
                </c:pt>
                <c:pt idx="16">
                  <c:v>2004</c:v>
                </c:pt>
                <c:pt idx="20">
                  <c:v>2005</c:v>
                </c:pt>
                <c:pt idx="24">
                  <c:v>2006</c:v>
                </c:pt>
                <c:pt idx="28">
                  <c:v>2007</c:v>
                </c:pt>
                <c:pt idx="32">
                  <c:v>2008</c:v>
                </c:pt>
                <c:pt idx="36">
                  <c:v>2009</c:v>
                </c:pt>
                <c:pt idx="40">
                  <c:v>2010</c:v>
                </c:pt>
                <c:pt idx="44">
                  <c:v>2011</c:v>
                </c:pt>
              </c:numCache>
            </c:numRef>
          </c:cat>
          <c:val>
            <c:numRef>
              <c:f>'Index Column'!$D$8:$D$54</c:f>
              <c:numCache>
                <c:ptCount val="47"/>
                <c:pt idx="0">
                  <c:v>23.83720930232558</c:v>
                </c:pt>
                <c:pt idx="1">
                  <c:v>36.84210526315789</c:v>
                </c:pt>
                <c:pt idx="2">
                  <c:v>31.03448275862069</c:v>
                </c:pt>
                <c:pt idx="3">
                  <c:v>46.7741935483871</c:v>
                </c:pt>
                <c:pt idx="4">
                  <c:v>49.35064935064935</c:v>
                </c:pt>
                <c:pt idx="5">
                  <c:v>42.96875</c:v>
                </c:pt>
                <c:pt idx="6">
                  <c:v>40.54054054054054</c:v>
                </c:pt>
                <c:pt idx="7">
                  <c:v>19.27710843373494</c:v>
                </c:pt>
                <c:pt idx="8">
                  <c:v>20.12987012987013</c:v>
                </c:pt>
                <c:pt idx="9">
                  <c:v>40</c:v>
                </c:pt>
                <c:pt idx="10">
                  <c:v>51.42857142857142</c:v>
                </c:pt>
                <c:pt idx="11">
                  <c:v>58.0246913580247</c:v>
                </c:pt>
                <c:pt idx="12">
                  <c:v>40.90909090909091</c:v>
                </c:pt>
                <c:pt idx="13">
                  <c:v>47.76119402985074</c:v>
                </c:pt>
                <c:pt idx="14">
                  <c:v>50.81967213114754</c:v>
                </c:pt>
                <c:pt idx="15">
                  <c:v>56.61764705882353</c:v>
                </c:pt>
                <c:pt idx="16">
                  <c:v>52.41935483870967</c:v>
                </c:pt>
                <c:pt idx="17">
                  <c:v>52.083333333333336</c:v>
                </c:pt>
                <c:pt idx="18">
                  <c:v>53.94736842105263</c:v>
                </c:pt>
                <c:pt idx="19">
                  <c:v>65.1685393258427</c:v>
                </c:pt>
                <c:pt idx="20">
                  <c:v>62.83185840707964</c:v>
                </c:pt>
                <c:pt idx="21">
                  <c:v>62.65060240963856</c:v>
                </c:pt>
                <c:pt idx="22">
                  <c:v>65.90909090909092</c:v>
                </c:pt>
                <c:pt idx="23">
                  <c:v>65.78947368421053</c:v>
                </c:pt>
                <c:pt idx="24">
                  <c:v>46.875</c:v>
                </c:pt>
                <c:pt idx="25">
                  <c:v>34.66666666666667</c:v>
                </c:pt>
                <c:pt idx="26">
                  <c:v>32.30769230769231</c:v>
                </c:pt>
                <c:pt idx="27">
                  <c:v>38.311688311688314</c:v>
                </c:pt>
                <c:pt idx="28">
                  <c:v>41</c:v>
                </c:pt>
                <c:pt idx="29">
                  <c:v>37.9746835443038</c:v>
                </c:pt>
                <c:pt idx="30">
                  <c:v>39.375</c:v>
                </c:pt>
                <c:pt idx="31">
                  <c:v>12.222222222222223</c:v>
                </c:pt>
                <c:pt idx="32">
                  <c:v>18.137254901960787</c:v>
                </c:pt>
                <c:pt idx="33">
                  <c:v>13.218390804597702</c:v>
                </c:pt>
                <c:pt idx="34">
                  <c:v>17.41573033707865</c:v>
                </c:pt>
                <c:pt idx="35">
                  <c:v>5</c:v>
                </c:pt>
                <c:pt idx="36">
                  <c:v>11.504424778761063</c:v>
                </c:pt>
                <c:pt idx="37">
                  <c:v>30.379746835443033</c:v>
                </c:pt>
                <c:pt idx="38">
                  <c:v>44</c:v>
                </c:pt>
                <c:pt idx="39">
                  <c:v>59.43396226415094</c:v>
                </c:pt>
                <c:pt idx="40">
                  <c:v>55.79710144927537</c:v>
                </c:pt>
                <c:pt idx="41">
                  <c:v>72.1311475409836</c:v>
                </c:pt>
                <c:pt idx="42">
                  <c:v>77.98165137614679</c:v>
                </c:pt>
                <c:pt idx="43">
                  <c:v>84.46601941747574</c:v>
                </c:pt>
                <c:pt idx="44">
                  <c:v>62</c:v>
                </c:pt>
                <c:pt idx="45">
                  <c:v>64.70588235294117</c:v>
                </c:pt>
                <c:pt idx="46">
                  <c:v>70.32967032967032</c:v>
                </c:pt>
              </c:numCache>
            </c:numRef>
          </c:val>
          <c:smooth val="0"/>
        </c:ser>
        <c:marker val="1"/>
        <c:axId val="63930530"/>
        <c:axId val="38503859"/>
      </c:lineChart>
      <c:catAx>
        <c:axId val="63930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NMHC.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03859"/>
        <c:crosses val="autoZero"/>
        <c:auto val="1"/>
        <c:lblOffset val="0"/>
        <c:tickLblSkip val="8"/>
        <c:noMultiLvlLbl val="0"/>
      </c:catAx>
      <c:valAx>
        <c:axId val="385038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30530"/>
        <c:crossesAt val="1"/>
        <c:crossBetween val="midCat"/>
        <c:dispUnits/>
        <c:majorUnit val="25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0625"/>
          <c:w val="0.9335"/>
          <c:h val="0.94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'Index Column'!$A$20:$B$55</c:f>
              <c:multiLvlStrCache>
                <c:ptCount val="36"/>
                <c:lvl>
                  <c:pt idx="0">
                    <c:v>January</c:v>
                  </c:pt>
                  <c:pt idx="1">
                    <c:v>April</c:v>
                  </c:pt>
                  <c:pt idx="2">
                    <c:v>July</c:v>
                  </c:pt>
                  <c:pt idx="3">
                    <c:v>October</c:v>
                  </c:pt>
                  <c:pt idx="4">
                    <c:v>January</c:v>
                  </c:pt>
                  <c:pt idx="5">
                    <c:v>April</c:v>
                  </c:pt>
                  <c:pt idx="6">
                    <c:v>July</c:v>
                  </c:pt>
                  <c:pt idx="7">
                    <c:v>October</c:v>
                  </c:pt>
                  <c:pt idx="8">
                    <c:v>January</c:v>
                  </c:pt>
                  <c:pt idx="9">
                    <c:v>April</c:v>
                  </c:pt>
                  <c:pt idx="10">
                    <c:v>July</c:v>
                  </c:pt>
                  <c:pt idx="11">
                    <c:v>October</c:v>
                  </c:pt>
                  <c:pt idx="12">
                    <c:v>January</c:v>
                  </c:pt>
                  <c:pt idx="13">
                    <c:v>April</c:v>
                  </c:pt>
                  <c:pt idx="14">
                    <c:v>July</c:v>
                  </c:pt>
                  <c:pt idx="15">
                    <c:v>October</c:v>
                  </c:pt>
                  <c:pt idx="16">
                    <c:v>January</c:v>
                  </c:pt>
                  <c:pt idx="17">
                    <c:v>April</c:v>
                  </c:pt>
                  <c:pt idx="18">
                    <c:v>July</c:v>
                  </c:pt>
                  <c:pt idx="19">
                    <c:v>October</c:v>
                  </c:pt>
                  <c:pt idx="20">
                    <c:v>January</c:v>
                  </c:pt>
                  <c:pt idx="21">
                    <c:v>April</c:v>
                  </c:pt>
                  <c:pt idx="22">
                    <c:v>July</c:v>
                  </c:pt>
                  <c:pt idx="23">
                    <c:v>October</c:v>
                  </c:pt>
                  <c:pt idx="24">
                    <c:v>January</c:v>
                  </c:pt>
                  <c:pt idx="25">
                    <c:v>April</c:v>
                  </c:pt>
                  <c:pt idx="26">
                    <c:v>July</c:v>
                  </c:pt>
                  <c:pt idx="27">
                    <c:v>October</c:v>
                  </c:pt>
                  <c:pt idx="28">
                    <c:v>January</c:v>
                  </c:pt>
                  <c:pt idx="29">
                    <c:v>April</c:v>
                  </c:pt>
                  <c:pt idx="30">
                    <c:v>July</c:v>
                  </c:pt>
                  <c:pt idx="31">
                    <c:v>October</c:v>
                  </c:pt>
                  <c:pt idx="32">
                    <c:v>January</c:v>
                  </c:pt>
                  <c:pt idx="33">
                    <c:v>April</c:v>
                  </c:pt>
                  <c:pt idx="34">
                    <c:v>July</c:v>
                  </c:pt>
                  <c:pt idx="35">
                    <c:v>October</c:v>
                  </c:pt>
                </c:lvl>
                <c:lvl>
                  <c:pt idx="0">
                    <c:v>2003</c:v>
                  </c:pt>
                  <c:pt idx="4">
                    <c:v>2004</c:v>
                  </c:pt>
                  <c:pt idx="8">
                    <c:v>2005</c:v>
                  </c:pt>
                  <c:pt idx="12">
                    <c:v>2006</c:v>
                  </c:pt>
                  <c:pt idx="16">
                    <c:v>2007</c:v>
                  </c:pt>
                  <c:pt idx="20">
                    <c:v>2008</c:v>
                  </c:pt>
                  <c:pt idx="24">
                    <c:v>2009</c:v>
                  </c:pt>
                  <c:pt idx="28">
                    <c:v>2010</c:v>
                  </c:pt>
                  <c:pt idx="32">
                    <c:v>2011</c:v>
                  </c:pt>
                </c:lvl>
              </c:multiLvlStrCache>
            </c:multiLvlStrRef>
          </c:cat>
          <c:val>
            <c:numRef>
              <c:f>'Index Column'!$C$20:$C$55</c:f>
              <c:numCache>
                <c:ptCount val="36"/>
                <c:pt idx="0">
                  <c:v>28.57142857142857</c:v>
                </c:pt>
                <c:pt idx="1">
                  <c:v>32.35294117647059</c:v>
                </c:pt>
                <c:pt idx="2">
                  <c:v>45.08196721311475</c:v>
                </c:pt>
                <c:pt idx="3">
                  <c:v>53.67647058823529</c:v>
                </c:pt>
                <c:pt idx="4">
                  <c:v>52.41935483870967</c:v>
                </c:pt>
                <c:pt idx="5">
                  <c:v>59.02777777777778</c:v>
                </c:pt>
                <c:pt idx="6">
                  <c:v>71.71052631578947</c:v>
                </c:pt>
                <c:pt idx="7">
                  <c:v>60.1123595505618</c:v>
                </c:pt>
                <c:pt idx="8">
                  <c:v>65.48672566371681</c:v>
                </c:pt>
                <c:pt idx="9">
                  <c:v>78.3132530120482</c:v>
                </c:pt>
                <c:pt idx="10">
                  <c:v>80.11363636363636</c:v>
                </c:pt>
                <c:pt idx="11">
                  <c:v>86.8421052631579</c:v>
                </c:pt>
                <c:pt idx="12">
                  <c:v>83.125</c:v>
                </c:pt>
                <c:pt idx="13">
                  <c:v>83.33333333333333</c:v>
                </c:pt>
                <c:pt idx="14">
                  <c:v>84.61538461538461</c:v>
                </c:pt>
                <c:pt idx="15">
                  <c:v>70.12987012987013</c:v>
                </c:pt>
                <c:pt idx="16">
                  <c:v>54</c:v>
                </c:pt>
                <c:pt idx="17">
                  <c:v>56.32911392405063</c:v>
                </c:pt>
                <c:pt idx="18">
                  <c:v>55</c:v>
                </c:pt>
                <c:pt idx="19">
                  <c:v>46.111111111111114</c:v>
                </c:pt>
                <c:pt idx="20">
                  <c:v>33.33333333333333</c:v>
                </c:pt>
                <c:pt idx="21">
                  <c:v>43.67816091954023</c:v>
                </c:pt>
                <c:pt idx="22">
                  <c:v>40.44943820224719</c:v>
                </c:pt>
                <c:pt idx="23">
                  <c:v>24.28571428571428</c:v>
                </c:pt>
                <c:pt idx="24">
                  <c:v>11.061946902654862</c:v>
                </c:pt>
                <c:pt idx="25">
                  <c:v>16.455696202531644</c:v>
                </c:pt>
                <c:pt idx="26">
                  <c:v>20</c:v>
                </c:pt>
                <c:pt idx="27">
                  <c:v>31.132075471698112</c:v>
                </c:pt>
                <c:pt idx="28">
                  <c:v>38.405797101449274</c:v>
                </c:pt>
                <c:pt idx="29">
                  <c:v>81.14754098360656</c:v>
                </c:pt>
                <c:pt idx="30">
                  <c:v>82.56880733944953</c:v>
                </c:pt>
                <c:pt idx="31">
                  <c:v>77.18446601941747</c:v>
                </c:pt>
                <c:pt idx="32">
                  <c:v>78</c:v>
                </c:pt>
                <c:pt idx="33">
                  <c:v>89.70588235294117</c:v>
                </c:pt>
                <c:pt idx="34">
                  <c:v>81.86813186813187</c:v>
                </c:pt>
                <c:pt idx="35">
                  <c:v>52.12765957446809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'Index Column'!$A$20:$B$55</c:f>
              <c:multiLvlStrCache>
                <c:ptCount val="36"/>
                <c:lvl>
                  <c:pt idx="0">
                    <c:v>January</c:v>
                  </c:pt>
                  <c:pt idx="1">
                    <c:v>April</c:v>
                  </c:pt>
                  <c:pt idx="2">
                    <c:v>July</c:v>
                  </c:pt>
                  <c:pt idx="3">
                    <c:v>October</c:v>
                  </c:pt>
                  <c:pt idx="4">
                    <c:v>January</c:v>
                  </c:pt>
                  <c:pt idx="5">
                    <c:v>April</c:v>
                  </c:pt>
                  <c:pt idx="6">
                    <c:v>July</c:v>
                  </c:pt>
                  <c:pt idx="7">
                    <c:v>October</c:v>
                  </c:pt>
                  <c:pt idx="8">
                    <c:v>January</c:v>
                  </c:pt>
                  <c:pt idx="9">
                    <c:v>April</c:v>
                  </c:pt>
                  <c:pt idx="10">
                    <c:v>July</c:v>
                  </c:pt>
                  <c:pt idx="11">
                    <c:v>October</c:v>
                  </c:pt>
                  <c:pt idx="12">
                    <c:v>January</c:v>
                  </c:pt>
                  <c:pt idx="13">
                    <c:v>April</c:v>
                  </c:pt>
                  <c:pt idx="14">
                    <c:v>July</c:v>
                  </c:pt>
                  <c:pt idx="15">
                    <c:v>October</c:v>
                  </c:pt>
                  <c:pt idx="16">
                    <c:v>January</c:v>
                  </c:pt>
                  <c:pt idx="17">
                    <c:v>April</c:v>
                  </c:pt>
                  <c:pt idx="18">
                    <c:v>July</c:v>
                  </c:pt>
                  <c:pt idx="19">
                    <c:v>October</c:v>
                  </c:pt>
                  <c:pt idx="20">
                    <c:v>January</c:v>
                  </c:pt>
                  <c:pt idx="21">
                    <c:v>April</c:v>
                  </c:pt>
                  <c:pt idx="22">
                    <c:v>July</c:v>
                  </c:pt>
                  <c:pt idx="23">
                    <c:v>October</c:v>
                  </c:pt>
                  <c:pt idx="24">
                    <c:v>January</c:v>
                  </c:pt>
                  <c:pt idx="25">
                    <c:v>April</c:v>
                  </c:pt>
                  <c:pt idx="26">
                    <c:v>July</c:v>
                  </c:pt>
                  <c:pt idx="27">
                    <c:v>October</c:v>
                  </c:pt>
                  <c:pt idx="28">
                    <c:v>January</c:v>
                  </c:pt>
                  <c:pt idx="29">
                    <c:v>April</c:v>
                  </c:pt>
                  <c:pt idx="30">
                    <c:v>July</c:v>
                  </c:pt>
                  <c:pt idx="31">
                    <c:v>October</c:v>
                  </c:pt>
                  <c:pt idx="32">
                    <c:v>January</c:v>
                  </c:pt>
                  <c:pt idx="33">
                    <c:v>April</c:v>
                  </c:pt>
                  <c:pt idx="34">
                    <c:v>July</c:v>
                  </c:pt>
                  <c:pt idx="35">
                    <c:v>October</c:v>
                  </c:pt>
                </c:lvl>
                <c:lvl>
                  <c:pt idx="0">
                    <c:v>2003</c:v>
                  </c:pt>
                  <c:pt idx="4">
                    <c:v>2004</c:v>
                  </c:pt>
                  <c:pt idx="8">
                    <c:v>2005</c:v>
                  </c:pt>
                  <c:pt idx="12">
                    <c:v>2006</c:v>
                  </c:pt>
                  <c:pt idx="16">
                    <c:v>2007</c:v>
                  </c:pt>
                  <c:pt idx="20">
                    <c:v>2008</c:v>
                  </c:pt>
                  <c:pt idx="24">
                    <c:v>2009</c:v>
                  </c:pt>
                  <c:pt idx="28">
                    <c:v>2010</c:v>
                  </c:pt>
                  <c:pt idx="32">
                    <c:v>2011</c:v>
                  </c:pt>
                </c:lvl>
              </c:multiLvlStrCache>
            </c:multiLvlStrRef>
          </c:cat>
          <c:val>
            <c:numRef>
              <c:f>'Index Column'!$D$20:$D$55</c:f>
              <c:numCache>
                <c:ptCount val="36"/>
                <c:pt idx="0">
                  <c:v>40.90909090909091</c:v>
                </c:pt>
                <c:pt idx="1">
                  <c:v>47.76119402985074</c:v>
                </c:pt>
                <c:pt idx="2">
                  <c:v>50.81967213114754</c:v>
                </c:pt>
                <c:pt idx="3">
                  <c:v>56.61764705882353</c:v>
                </c:pt>
                <c:pt idx="4">
                  <c:v>52.41935483870967</c:v>
                </c:pt>
                <c:pt idx="5">
                  <c:v>52.083333333333336</c:v>
                </c:pt>
                <c:pt idx="6">
                  <c:v>53.94736842105263</c:v>
                </c:pt>
                <c:pt idx="7">
                  <c:v>65.1685393258427</c:v>
                </c:pt>
                <c:pt idx="8">
                  <c:v>62.83185840707964</c:v>
                </c:pt>
                <c:pt idx="9">
                  <c:v>62.65060240963856</c:v>
                </c:pt>
                <c:pt idx="10">
                  <c:v>65.90909090909092</c:v>
                </c:pt>
                <c:pt idx="11">
                  <c:v>65.78947368421053</c:v>
                </c:pt>
                <c:pt idx="12">
                  <c:v>46.875</c:v>
                </c:pt>
                <c:pt idx="13">
                  <c:v>34.66666666666667</c:v>
                </c:pt>
                <c:pt idx="14">
                  <c:v>32.30769230769231</c:v>
                </c:pt>
                <c:pt idx="15">
                  <c:v>38.311688311688314</c:v>
                </c:pt>
                <c:pt idx="16">
                  <c:v>41</c:v>
                </c:pt>
                <c:pt idx="17">
                  <c:v>37.9746835443038</c:v>
                </c:pt>
                <c:pt idx="18">
                  <c:v>39.375</c:v>
                </c:pt>
                <c:pt idx="19">
                  <c:v>12.222222222222223</c:v>
                </c:pt>
                <c:pt idx="20">
                  <c:v>18.137254901960787</c:v>
                </c:pt>
                <c:pt idx="21">
                  <c:v>13.218390804597702</c:v>
                </c:pt>
                <c:pt idx="22">
                  <c:v>17.41573033707865</c:v>
                </c:pt>
                <c:pt idx="23">
                  <c:v>5</c:v>
                </c:pt>
                <c:pt idx="24">
                  <c:v>11.504424778761063</c:v>
                </c:pt>
                <c:pt idx="25">
                  <c:v>30.379746835443033</c:v>
                </c:pt>
                <c:pt idx="26">
                  <c:v>44</c:v>
                </c:pt>
                <c:pt idx="27">
                  <c:v>59.43396226415094</c:v>
                </c:pt>
                <c:pt idx="28">
                  <c:v>55.79710144927537</c:v>
                </c:pt>
                <c:pt idx="29">
                  <c:v>72.1311475409836</c:v>
                </c:pt>
                <c:pt idx="30">
                  <c:v>77.98165137614679</c:v>
                </c:pt>
                <c:pt idx="31">
                  <c:v>84.46601941747574</c:v>
                </c:pt>
                <c:pt idx="32">
                  <c:v>62</c:v>
                </c:pt>
                <c:pt idx="33">
                  <c:v>64.70588235294117</c:v>
                </c:pt>
                <c:pt idx="34">
                  <c:v>70.32967032967032</c:v>
                </c:pt>
                <c:pt idx="35">
                  <c:v>53.68421052631579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'Index Column'!$A$20:$B$55</c:f>
              <c:multiLvlStrCache>
                <c:ptCount val="36"/>
                <c:lvl>
                  <c:pt idx="0">
                    <c:v>January</c:v>
                  </c:pt>
                  <c:pt idx="1">
                    <c:v>April</c:v>
                  </c:pt>
                  <c:pt idx="2">
                    <c:v>July</c:v>
                  </c:pt>
                  <c:pt idx="3">
                    <c:v>October</c:v>
                  </c:pt>
                  <c:pt idx="4">
                    <c:v>January</c:v>
                  </c:pt>
                  <c:pt idx="5">
                    <c:v>April</c:v>
                  </c:pt>
                  <c:pt idx="6">
                    <c:v>July</c:v>
                  </c:pt>
                  <c:pt idx="7">
                    <c:v>October</c:v>
                  </c:pt>
                  <c:pt idx="8">
                    <c:v>January</c:v>
                  </c:pt>
                  <c:pt idx="9">
                    <c:v>April</c:v>
                  </c:pt>
                  <c:pt idx="10">
                    <c:v>July</c:v>
                  </c:pt>
                  <c:pt idx="11">
                    <c:v>October</c:v>
                  </c:pt>
                  <c:pt idx="12">
                    <c:v>January</c:v>
                  </c:pt>
                  <c:pt idx="13">
                    <c:v>April</c:v>
                  </c:pt>
                  <c:pt idx="14">
                    <c:v>July</c:v>
                  </c:pt>
                  <c:pt idx="15">
                    <c:v>October</c:v>
                  </c:pt>
                  <c:pt idx="16">
                    <c:v>January</c:v>
                  </c:pt>
                  <c:pt idx="17">
                    <c:v>April</c:v>
                  </c:pt>
                  <c:pt idx="18">
                    <c:v>July</c:v>
                  </c:pt>
                  <c:pt idx="19">
                    <c:v>October</c:v>
                  </c:pt>
                  <c:pt idx="20">
                    <c:v>January</c:v>
                  </c:pt>
                  <c:pt idx="21">
                    <c:v>April</c:v>
                  </c:pt>
                  <c:pt idx="22">
                    <c:v>July</c:v>
                  </c:pt>
                  <c:pt idx="23">
                    <c:v>October</c:v>
                  </c:pt>
                  <c:pt idx="24">
                    <c:v>January</c:v>
                  </c:pt>
                  <c:pt idx="25">
                    <c:v>April</c:v>
                  </c:pt>
                  <c:pt idx="26">
                    <c:v>July</c:v>
                  </c:pt>
                  <c:pt idx="27">
                    <c:v>October</c:v>
                  </c:pt>
                  <c:pt idx="28">
                    <c:v>January</c:v>
                  </c:pt>
                  <c:pt idx="29">
                    <c:v>April</c:v>
                  </c:pt>
                  <c:pt idx="30">
                    <c:v>July</c:v>
                  </c:pt>
                  <c:pt idx="31">
                    <c:v>October</c:v>
                  </c:pt>
                  <c:pt idx="32">
                    <c:v>January</c:v>
                  </c:pt>
                  <c:pt idx="33">
                    <c:v>April</c:v>
                  </c:pt>
                  <c:pt idx="34">
                    <c:v>July</c:v>
                  </c:pt>
                  <c:pt idx="35">
                    <c:v>October</c:v>
                  </c:pt>
                </c:lvl>
                <c:lvl>
                  <c:pt idx="0">
                    <c:v>2003</c:v>
                  </c:pt>
                  <c:pt idx="4">
                    <c:v>2004</c:v>
                  </c:pt>
                  <c:pt idx="8">
                    <c:v>2005</c:v>
                  </c:pt>
                  <c:pt idx="12">
                    <c:v>2006</c:v>
                  </c:pt>
                  <c:pt idx="16">
                    <c:v>2007</c:v>
                  </c:pt>
                  <c:pt idx="20">
                    <c:v>2008</c:v>
                  </c:pt>
                  <c:pt idx="24">
                    <c:v>2009</c:v>
                  </c:pt>
                  <c:pt idx="28">
                    <c:v>2010</c:v>
                  </c:pt>
                  <c:pt idx="32">
                    <c:v>2011</c:v>
                  </c:pt>
                </c:lvl>
              </c:multiLvlStrCache>
            </c:multiLvlStrRef>
          </c:cat>
          <c:val>
            <c:numRef>
              <c:f>'Index Column'!$E$20:$E$55</c:f>
              <c:numCache>
                <c:ptCount val="36"/>
                <c:pt idx="0">
                  <c:v>51.94805194805194</c:v>
                </c:pt>
                <c:pt idx="1">
                  <c:v>50.75757575757576</c:v>
                </c:pt>
                <c:pt idx="2">
                  <c:v>49.16666666666667</c:v>
                </c:pt>
                <c:pt idx="3">
                  <c:v>53.67647058823529</c:v>
                </c:pt>
                <c:pt idx="4">
                  <c:v>61.29032258064516</c:v>
                </c:pt>
                <c:pt idx="5">
                  <c:v>67.36111111111111</c:v>
                </c:pt>
                <c:pt idx="6">
                  <c:v>53.94736842105263</c:v>
                </c:pt>
                <c:pt idx="7">
                  <c:v>58.98876404494382</c:v>
                </c:pt>
                <c:pt idx="8">
                  <c:v>64.15929203539822</c:v>
                </c:pt>
                <c:pt idx="9">
                  <c:v>62.80487804878049</c:v>
                </c:pt>
                <c:pt idx="10">
                  <c:v>60.79545454545454</c:v>
                </c:pt>
                <c:pt idx="11">
                  <c:v>54.385964912280706</c:v>
                </c:pt>
                <c:pt idx="12">
                  <c:v>53.75</c:v>
                </c:pt>
                <c:pt idx="13">
                  <c:v>50</c:v>
                </c:pt>
                <c:pt idx="14">
                  <c:v>50</c:v>
                </c:pt>
                <c:pt idx="15">
                  <c:v>57.7922077922078</c:v>
                </c:pt>
                <c:pt idx="16">
                  <c:v>56</c:v>
                </c:pt>
                <c:pt idx="17">
                  <c:v>53.16455696202531</c:v>
                </c:pt>
                <c:pt idx="18">
                  <c:v>48.125</c:v>
                </c:pt>
                <c:pt idx="19">
                  <c:v>21.666666666666668</c:v>
                </c:pt>
                <c:pt idx="20">
                  <c:v>24.01960784313726</c:v>
                </c:pt>
                <c:pt idx="21">
                  <c:v>13.218390804597702</c:v>
                </c:pt>
                <c:pt idx="22">
                  <c:v>11.235955056179774</c:v>
                </c:pt>
                <c:pt idx="23">
                  <c:v>3.57142857142857</c:v>
                </c:pt>
                <c:pt idx="24">
                  <c:v>12.389380530973455</c:v>
                </c:pt>
                <c:pt idx="25">
                  <c:v>29.11392405063291</c:v>
                </c:pt>
                <c:pt idx="26">
                  <c:v>39.33333333333333</c:v>
                </c:pt>
                <c:pt idx="27">
                  <c:v>57.843137254901954</c:v>
                </c:pt>
                <c:pt idx="28">
                  <c:v>65.94202898550725</c:v>
                </c:pt>
                <c:pt idx="29">
                  <c:v>71.31147540983606</c:v>
                </c:pt>
                <c:pt idx="30">
                  <c:v>72.93577981651376</c:v>
                </c:pt>
                <c:pt idx="31">
                  <c:v>69.90291262135922</c:v>
                </c:pt>
                <c:pt idx="32">
                  <c:v>74</c:v>
                </c:pt>
                <c:pt idx="33">
                  <c:v>76.47058823529412</c:v>
                </c:pt>
                <c:pt idx="34">
                  <c:v>70.32967032967032</c:v>
                </c:pt>
                <c:pt idx="35">
                  <c:v>54.21052631578947</c:v>
                </c:pt>
              </c:numCache>
            </c:numRef>
          </c:val>
          <c:smooth val="0"/>
        </c:ser>
        <c:ser>
          <c:idx val="3"/>
          <c:order val="3"/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'Index Column'!$A$20:$B$55</c:f>
              <c:multiLvlStrCache>
                <c:ptCount val="36"/>
                <c:lvl>
                  <c:pt idx="0">
                    <c:v>January</c:v>
                  </c:pt>
                  <c:pt idx="1">
                    <c:v>April</c:v>
                  </c:pt>
                  <c:pt idx="2">
                    <c:v>July</c:v>
                  </c:pt>
                  <c:pt idx="3">
                    <c:v>October</c:v>
                  </c:pt>
                  <c:pt idx="4">
                    <c:v>January</c:v>
                  </c:pt>
                  <c:pt idx="5">
                    <c:v>April</c:v>
                  </c:pt>
                  <c:pt idx="6">
                    <c:v>July</c:v>
                  </c:pt>
                  <c:pt idx="7">
                    <c:v>October</c:v>
                  </c:pt>
                  <c:pt idx="8">
                    <c:v>January</c:v>
                  </c:pt>
                  <c:pt idx="9">
                    <c:v>April</c:v>
                  </c:pt>
                  <c:pt idx="10">
                    <c:v>July</c:v>
                  </c:pt>
                  <c:pt idx="11">
                    <c:v>October</c:v>
                  </c:pt>
                  <c:pt idx="12">
                    <c:v>January</c:v>
                  </c:pt>
                  <c:pt idx="13">
                    <c:v>April</c:v>
                  </c:pt>
                  <c:pt idx="14">
                    <c:v>July</c:v>
                  </c:pt>
                  <c:pt idx="15">
                    <c:v>October</c:v>
                  </c:pt>
                  <c:pt idx="16">
                    <c:v>January</c:v>
                  </c:pt>
                  <c:pt idx="17">
                    <c:v>April</c:v>
                  </c:pt>
                  <c:pt idx="18">
                    <c:v>July</c:v>
                  </c:pt>
                  <c:pt idx="19">
                    <c:v>October</c:v>
                  </c:pt>
                  <c:pt idx="20">
                    <c:v>January</c:v>
                  </c:pt>
                  <c:pt idx="21">
                    <c:v>April</c:v>
                  </c:pt>
                  <c:pt idx="22">
                    <c:v>July</c:v>
                  </c:pt>
                  <c:pt idx="23">
                    <c:v>October</c:v>
                  </c:pt>
                  <c:pt idx="24">
                    <c:v>January</c:v>
                  </c:pt>
                  <c:pt idx="25">
                    <c:v>April</c:v>
                  </c:pt>
                  <c:pt idx="26">
                    <c:v>July</c:v>
                  </c:pt>
                  <c:pt idx="27">
                    <c:v>October</c:v>
                  </c:pt>
                  <c:pt idx="28">
                    <c:v>January</c:v>
                  </c:pt>
                  <c:pt idx="29">
                    <c:v>April</c:v>
                  </c:pt>
                  <c:pt idx="30">
                    <c:v>July</c:v>
                  </c:pt>
                  <c:pt idx="31">
                    <c:v>October</c:v>
                  </c:pt>
                  <c:pt idx="32">
                    <c:v>January</c:v>
                  </c:pt>
                  <c:pt idx="33">
                    <c:v>April</c:v>
                  </c:pt>
                  <c:pt idx="34">
                    <c:v>July</c:v>
                  </c:pt>
                  <c:pt idx="35">
                    <c:v>October</c:v>
                  </c:pt>
                </c:lvl>
                <c:lvl>
                  <c:pt idx="0">
                    <c:v>2003</c:v>
                  </c:pt>
                  <c:pt idx="4">
                    <c:v>2004</c:v>
                  </c:pt>
                  <c:pt idx="8">
                    <c:v>2005</c:v>
                  </c:pt>
                  <c:pt idx="12">
                    <c:v>2006</c:v>
                  </c:pt>
                  <c:pt idx="16">
                    <c:v>2007</c:v>
                  </c:pt>
                  <c:pt idx="20">
                    <c:v>2008</c:v>
                  </c:pt>
                  <c:pt idx="24">
                    <c:v>2009</c:v>
                  </c:pt>
                  <c:pt idx="28">
                    <c:v>2010</c:v>
                  </c:pt>
                  <c:pt idx="32">
                    <c:v>2011</c:v>
                  </c:pt>
                </c:lvl>
              </c:multiLvlStrCache>
            </c:multiLvlStrRef>
          </c:cat>
          <c:val>
            <c:numRef>
              <c:f>'Index Column'!$F$20:$F$55</c:f>
              <c:numCache>
                <c:ptCount val="36"/>
                <c:pt idx="0">
                  <c:v>59.09090909090909</c:v>
                </c:pt>
                <c:pt idx="1">
                  <c:v>54.54545454545454</c:v>
                </c:pt>
                <c:pt idx="2">
                  <c:v>65.83333333333333</c:v>
                </c:pt>
                <c:pt idx="3">
                  <c:v>42.64705882352941</c:v>
                </c:pt>
                <c:pt idx="4">
                  <c:v>63.70967741935484</c:v>
                </c:pt>
                <c:pt idx="5">
                  <c:v>47.22222222222222</c:v>
                </c:pt>
                <c:pt idx="6">
                  <c:v>36.18421052631579</c:v>
                </c:pt>
                <c:pt idx="7">
                  <c:v>58.42696629213483</c:v>
                </c:pt>
                <c:pt idx="8">
                  <c:v>55.75221238938053</c:v>
                </c:pt>
                <c:pt idx="9">
                  <c:v>54.21686746987952</c:v>
                </c:pt>
                <c:pt idx="10">
                  <c:v>53.40909090909091</c:v>
                </c:pt>
                <c:pt idx="11">
                  <c:v>37.719298245614034</c:v>
                </c:pt>
                <c:pt idx="12">
                  <c:v>47.5</c:v>
                </c:pt>
                <c:pt idx="13">
                  <c:v>20.666666666666668</c:v>
                </c:pt>
                <c:pt idx="14">
                  <c:v>29.230769230769226</c:v>
                </c:pt>
                <c:pt idx="15">
                  <c:v>62.98701298701299</c:v>
                </c:pt>
                <c:pt idx="16">
                  <c:v>56</c:v>
                </c:pt>
                <c:pt idx="17">
                  <c:v>53.79746835443038</c:v>
                </c:pt>
                <c:pt idx="18">
                  <c:v>26.25</c:v>
                </c:pt>
                <c:pt idx="19">
                  <c:v>16.666666666666668</c:v>
                </c:pt>
                <c:pt idx="20">
                  <c:v>44.607843137254896</c:v>
                </c:pt>
                <c:pt idx="21">
                  <c:v>21.839080459770116</c:v>
                </c:pt>
                <c:pt idx="22">
                  <c:v>12.921348314606739</c:v>
                </c:pt>
                <c:pt idx="23">
                  <c:v>4.285714285714281</c:v>
                </c:pt>
                <c:pt idx="24">
                  <c:v>25.663716814159294</c:v>
                </c:pt>
                <c:pt idx="25">
                  <c:v>40.50632911392405</c:v>
                </c:pt>
                <c:pt idx="26">
                  <c:v>39.33333333333333</c:v>
                </c:pt>
                <c:pt idx="27">
                  <c:v>59.43396226415094</c:v>
                </c:pt>
                <c:pt idx="28">
                  <c:v>49.275362318840585</c:v>
                </c:pt>
                <c:pt idx="29">
                  <c:v>58.19672131147541</c:v>
                </c:pt>
                <c:pt idx="30">
                  <c:v>80.73394495412845</c:v>
                </c:pt>
                <c:pt idx="31">
                  <c:v>81.86274509803921</c:v>
                </c:pt>
                <c:pt idx="32">
                  <c:v>48</c:v>
                </c:pt>
                <c:pt idx="33">
                  <c:v>68.62745098039215</c:v>
                </c:pt>
                <c:pt idx="34">
                  <c:v>73.62637362637363</c:v>
                </c:pt>
                <c:pt idx="35">
                  <c:v>70</c:v>
                </c:pt>
              </c:numCache>
            </c:numRef>
          </c:val>
          <c:smooth val="0"/>
        </c:ser>
        <c:marker val="1"/>
        <c:axId val="10990412"/>
        <c:axId val="31804845"/>
      </c:lineChart>
      <c:catAx>
        <c:axId val="10990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04845"/>
        <c:crosses val="autoZero"/>
        <c:auto val="1"/>
        <c:lblOffset val="100"/>
        <c:tickLblSkip val="2"/>
        <c:noMultiLvlLbl val="0"/>
      </c:catAx>
      <c:valAx>
        <c:axId val="318048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904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0.446</cdr:x>
      <cdr:y>0.6885</cdr:y>
    </cdr:from>
    <cdr:to>
      <cdr:x>0.6605</cdr:x>
      <cdr:y>0.754</cdr:y>
    </cdr:to>
    <cdr:sp>
      <cdr:nvSpPr>
        <cdr:cNvPr id="1" name="Text Box 1"/>
        <cdr:cNvSpPr txBox="1">
          <a:spLocks noChangeArrowheads="1"/>
        </cdr:cNvSpPr>
      </cdr:nvSpPr>
      <cdr:spPr>
        <a:xfrm>
          <a:off x="3867150" y="4076700"/>
          <a:ext cx="1857375" cy="390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45720" tIns="41148" rIns="0" bIns="0"/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Sales Volume</a:t>
          </a:r>
        </a:p>
      </cdr:txBody>
    </cdr:sp>
  </cdr:relSizeAnchor>
  <cdr:relSizeAnchor xmlns:cdr="http://schemas.openxmlformats.org/drawingml/2006/chartDrawing">
    <cdr:from>
      <cdr:x>0.68475</cdr:x>
      <cdr:y>0.12525</cdr:y>
    </cdr:from>
    <cdr:to>
      <cdr:x>0.944</cdr:x>
      <cdr:y>0.271</cdr:y>
    </cdr:to>
    <cdr:sp>
      <cdr:nvSpPr>
        <cdr:cNvPr id="2" name="Text Box 3"/>
        <cdr:cNvSpPr txBox="1">
          <a:spLocks noChangeArrowheads="1"/>
        </cdr:cNvSpPr>
      </cdr:nvSpPr>
      <cdr:spPr>
        <a:xfrm>
          <a:off x="5934075" y="733425"/>
          <a:ext cx="2247900" cy="866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41148" rIns="0" bIns="0"/>
        <a:p>
          <a:pPr algn="l">
            <a:defRPr/>
          </a:pPr>
          <a:r>
            <a:rPr lang="en-US" cap="none" sz="2000" b="1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Market Tightness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0.12375</cdr:x>
      <cdr:y>0.65625</cdr:y>
    </cdr:from>
    <cdr:to>
      <cdr:x>0.287</cdr:x>
      <cdr:y>0.69325</cdr:y>
    </cdr:to>
    <cdr:sp>
      <cdr:nvSpPr>
        <cdr:cNvPr id="1" name="Text Box 3"/>
        <cdr:cNvSpPr txBox="1">
          <a:spLocks noChangeArrowheads="1"/>
        </cdr:cNvSpPr>
      </cdr:nvSpPr>
      <cdr:spPr>
        <a:xfrm>
          <a:off x="1066800" y="3886200"/>
          <a:ext cx="1419225" cy="2190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25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Sales Volume</a:t>
          </a:r>
        </a:p>
      </cdr:txBody>
    </cdr:sp>
  </cdr:relSizeAnchor>
  <cdr:relSizeAnchor xmlns:cdr="http://schemas.openxmlformats.org/drawingml/2006/chartDrawing">
    <cdr:from>
      <cdr:x>0.4125</cdr:x>
      <cdr:y>0.64425</cdr:y>
    </cdr:from>
    <cdr:to>
      <cdr:x>0.613</cdr:x>
      <cdr:y>0.703</cdr:y>
    </cdr:to>
    <cdr:sp>
      <cdr:nvSpPr>
        <cdr:cNvPr id="2" name="Text Box 1"/>
        <cdr:cNvSpPr txBox="1">
          <a:spLocks noChangeArrowheads="1"/>
        </cdr:cNvSpPr>
      </cdr:nvSpPr>
      <cdr:spPr>
        <a:xfrm>
          <a:off x="3571875" y="3810000"/>
          <a:ext cx="174307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Market Tightness</a:t>
          </a:r>
        </a:p>
      </cdr:txBody>
    </cdr:sp>
  </cdr:relSizeAnchor>
  <cdr:relSizeAnchor xmlns:cdr="http://schemas.openxmlformats.org/drawingml/2006/chartDrawing">
    <cdr:from>
      <cdr:x>0.1855</cdr:x>
      <cdr:y>0.3965</cdr:y>
    </cdr:from>
    <cdr:to>
      <cdr:x>0.1995</cdr:x>
      <cdr:y>0.65625</cdr:y>
    </cdr:to>
    <cdr:sp>
      <cdr:nvSpPr>
        <cdr:cNvPr id="3" name="Line 4"/>
        <cdr:cNvSpPr>
          <a:spLocks/>
        </cdr:cNvSpPr>
      </cdr:nvSpPr>
      <cdr:spPr>
        <a:xfrm flipV="1">
          <a:off x="1600200" y="2343150"/>
          <a:ext cx="123825" cy="1543050"/>
        </a:xfrm>
        <a:prstGeom prst="line">
          <a:avLst/>
        </a:prstGeom>
        <a:noFill/>
        <a:ln w="12700" cmpd="sng">
          <a:solidFill>
            <a:srgbClr val="0000FF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0.11475</cdr:x>
      <cdr:y>0.163</cdr:y>
    </cdr:from>
    <cdr:to>
      <cdr:x>0.11925</cdr:x>
      <cdr:y>0.3965</cdr:y>
    </cdr:to>
    <cdr:sp>
      <cdr:nvSpPr>
        <cdr:cNvPr id="4" name="Line 6"/>
        <cdr:cNvSpPr>
          <a:spLocks/>
        </cdr:cNvSpPr>
      </cdr:nvSpPr>
      <cdr:spPr>
        <a:xfrm flipH="1">
          <a:off x="990600" y="962025"/>
          <a:ext cx="38100" cy="138112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0.3665</cdr:x>
      <cdr:y>0.051</cdr:y>
    </cdr:from>
    <cdr:to>
      <cdr:x>0.5865</cdr:x>
      <cdr:y>0.105</cdr:y>
    </cdr:to>
    <cdr:sp>
      <cdr:nvSpPr>
        <cdr:cNvPr id="5" name="Text Box 7"/>
        <cdr:cNvSpPr txBox="1">
          <a:spLocks noChangeArrowheads="1"/>
        </cdr:cNvSpPr>
      </cdr:nvSpPr>
      <cdr:spPr>
        <a:xfrm>
          <a:off x="3171825" y="295275"/>
          <a:ext cx="190500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25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Debt Financing</a:t>
          </a:r>
        </a:p>
      </cdr:txBody>
    </cdr:sp>
  </cdr:relSizeAnchor>
  <cdr:relSizeAnchor xmlns:cdr="http://schemas.openxmlformats.org/drawingml/2006/chartDrawing">
    <cdr:from>
      <cdr:x>0.067</cdr:x>
      <cdr:y>0.117</cdr:y>
    </cdr:from>
    <cdr:to>
      <cdr:x>0.2165</cdr:x>
      <cdr:y>0.16375</cdr:y>
    </cdr:to>
    <cdr:sp>
      <cdr:nvSpPr>
        <cdr:cNvPr id="6" name="Text Box 5"/>
        <cdr:cNvSpPr txBox="1">
          <a:spLocks noChangeArrowheads="1"/>
        </cdr:cNvSpPr>
      </cdr:nvSpPr>
      <cdr:spPr>
        <a:xfrm>
          <a:off x="581025" y="685800"/>
          <a:ext cx="1295400" cy="27622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25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Equity Financing</a:t>
          </a:r>
        </a:p>
      </cdr:txBody>
    </cdr:sp>
  </cdr:relSizeAnchor>
  <cdr:relSizeAnchor xmlns:cdr="http://schemas.openxmlformats.org/drawingml/2006/chartDrawing">
    <cdr:from>
      <cdr:x>0.37275</cdr:x>
      <cdr:y>0.09825</cdr:y>
    </cdr:from>
    <cdr:to>
      <cdr:x>0.4205</cdr:x>
      <cdr:y>0.458</cdr:y>
    </cdr:to>
    <cdr:sp>
      <cdr:nvSpPr>
        <cdr:cNvPr id="7" name="Line 8"/>
        <cdr:cNvSpPr>
          <a:spLocks/>
        </cdr:cNvSpPr>
      </cdr:nvSpPr>
      <cdr:spPr>
        <a:xfrm flipH="1">
          <a:off x="3228975" y="581025"/>
          <a:ext cx="419100" cy="2133600"/>
        </a:xfrm>
        <a:prstGeom prst="line">
          <a:avLst/>
        </a:prstGeom>
        <a:noFill/>
        <a:ln w="12700" cmpd="sng">
          <a:solidFill>
            <a:srgbClr val="008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0.447</cdr:x>
      <cdr:y>0.172</cdr:y>
    </cdr:from>
    <cdr:to>
      <cdr:x>0.447</cdr:x>
      <cdr:y>0.6435</cdr:y>
    </cdr:to>
    <cdr:sp>
      <cdr:nvSpPr>
        <cdr:cNvPr id="8" name="Line 10"/>
        <cdr:cNvSpPr>
          <a:spLocks/>
        </cdr:cNvSpPr>
      </cdr:nvSpPr>
      <cdr:spPr>
        <a:xfrm flipV="1">
          <a:off x="3876675" y="1009650"/>
          <a:ext cx="0" cy="2790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mhc-fs1\shared\research\Quarterly%20Survey\2001\Quarterly%20Survey%20April%2020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mhc-fs1\shared\research\Quarterly%20Survey\2001\Quarterly%20Survey%20January%2020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mhc-fs1\shared\research\Quarterly%20Survey\2000\Quarterly%20Survey%20October%20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mhc-fs1\shared\research\Quarterly%20Survey\2001\Quarterly%20Survey%20July%20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mhc-fs1\shared\research\Quarterly%20Survey\2001\Quarterly%20Survey%20October%2020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mhc-fs1\shared\research\Quarterly%20Survey\2002\Quarterly%20Survey%20October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mhc-fs1\shared\research\Quarterly%20Survey\2003\Quarterly%20Survey%20January%20200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mhc-fs1\shared\research\Quarterly%20Survey\2003\Quarterly%20Survey%20April%20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mhc-fs1\shared\research\Quarterly%20Survey\2003\Quarterly%20Survey%20July%20200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mhc-fs1\shared\research\Quarterly%20Survey\2003\Quarterly%20Survey%20October%2020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mhc-fs1\shared\research\Quarterly%20Survey\2004\Quarterly%20Survey%20January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estions"/>
      <sheetName val="email list"/>
      <sheetName val="Names, emails and responses"/>
      <sheetName val="Responses Summary"/>
    </sheetNames>
    <sheetDataSet>
      <sheetData sheetId="3">
        <row r="1">
          <cell r="B1">
            <v>64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email list"/>
      <sheetName val="Names, emails and responses"/>
      <sheetName val="Responses Summary"/>
    </sheetNames>
    <sheetDataSet>
      <sheetData sheetId="2">
        <row r="1">
          <cell r="B1">
            <v>77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Names, emails and responses"/>
      <sheetName val="Email group"/>
      <sheetName val="Responses Summary"/>
      <sheetName val="Responses Chart"/>
    </sheetNames>
    <sheetDataSet>
      <sheetData sheetId="2">
        <row r="1">
          <cell r="B1">
            <v>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estions"/>
      <sheetName val="email list"/>
      <sheetName val="Names, emails and responses"/>
      <sheetName val="Responses Summary"/>
    </sheetNames>
    <sheetDataSet>
      <sheetData sheetId="3">
        <row r="1">
          <cell r="B1">
            <v>74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Questions"/>
      <sheetName val="email list"/>
      <sheetName val="Names, emails and responses"/>
      <sheetName val="Responses Summary"/>
    </sheetNames>
    <sheetDataSet>
      <sheetData sheetId="3">
        <row r="1">
          <cell r="B1">
            <v>84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Questions"/>
      <sheetName val="email list"/>
      <sheetName val="Names, emails and responses"/>
      <sheetName val="Responses Summary"/>
    </sheetNames>
    <sheetDataSet>
      <sheetData sheetId="2">
        <row r="88">
          <cell r="G88">
            <v>79</v>
          </cell>
        </row>
      </sheetData>
      <sheetData sheetId="3">
        <row r="3">
          <cell r="M3">
            <v>53</v>
          </cell>
        </row>
        <row r="4">
          <cell r="M4">
            <v>13</v>
          </cell>
        </row>
        <row r="5">
          <cell r="M5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Questions"/>
      <sheetName val="email list"/>
      <sheetName val="Names, emails and responses"/>
      <sheetName val="Responses Summary"/>
    </sheetNames>
    <sheetDataSet>
      <sheetData sheetId="3">
        <row r="3">
          <cell r="M3">
            <v>24</v>
          </cell>
        </row>
        <row r="4">
          <cell r="M4">
            <v>26</v>
          </cell>
        </row>
        <row r="5">
          <cell r="M5">
            <v>16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Questions"/>
      <sheetName val="email list"/>
      <sheetName val="Names, emails and responses"/>
      <sheetName val="Responses Summary"/>
    </sheetNames>
    <sheetDataSet>
      <sheetData sheetId="3">
        <row r="3">
          <cell r="M3">
            <v>18</v>
          </cell>
        </row>
        <row r="4">
          <cell r="M4">
            <v>36</v>
          </cell>
        </row>
        <row r="5">
          <cell r="M5">
            <v>13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Questions"/>
      <sheetName val="email list"/>
      <sheetName val="Names, emails and responses"/>
      <sheetName val="Responses Summary"/>
    </sheetNames>
    <sheetDataSet>
      <sheetData sheetId="3">
        <row r="3">
          <cell r="M3">
            <v>11</v>
          </cell>
        </row>
        <row r="4">
          <cell r="M4">
            <v>33</v>
          </cell>
        </row>
        <row r="5">
          <cell r="M5">
            <v>15</v>
          </cell>
        </row>
        <row r="6">
          <cell r="M6">
            <v>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Questions"/>
      <sheetName val="email list"/>
      <sheetName val="Names, emails and responses"/>
      <sheetName val="Responses Summary"/>
    </sheetNames>
    <sheetDataSet>
      <sheetData sheetId="3">
        <row r="22">
          <cell r="I22">
            <v>0.25</v>
          </cell>
          <cell r="J22">
            <v>0.3230769230769231</v>
          </cell>
          <cell r="K22">
            <v>0.17543859649122806</v>
          </cell>
          <cell r="L22">
            <v>0.14754098360655737</v>
          </cell>
        </row>
        <row r="23">
          <cell r="I23">
            <v>0.17647058823529413</v>
          </cell>
          <cell r="J23">
            <v>0.18461538461538463</v>
          </cell>
          <cell r="K23">
            <v>0.08771929824561403</v>
          </cell>
          <cell r="L23">
            <v>0.3114754098360656</v>
          </cell>
        </row>
        <row r="24">
          <cell r="I24">
            <v>0.5735294117647058</v>
          </cell>
          <cell r="J24">
            <v>0.49230769230769234</v>
          </cell>
          <cell r="K24">
            <v>0.7368421052631579</v>
          </cell>
          <cell r="L24">
            <v>0.5409836065573771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Questions"/>
      <sheetName val="email list"/>
      <sheetName val="Names, emails and responses"/>
      <sheetName val="Responses Summary"/>
    </sheetNames>
    <sheetDataSet>
      <sheetData sheetId="3">
        <row r="13">
          <cell r="M13">
            <v>0.6065573770491803</v>
          </cell>
        </row>
        <row r="14">
          <cell r="M14">
            <v>0</v>
          </cell>
        </row>
        <row r="15">
          <cell r="M15">
            <v>0.2786885245901639</v>
          </cell>
        </row>
        <row r="16">
          <cell r="M16">
            <v>0.11475409836065574</v>
          </cell>
        </row>
        <row r="17">
          <cell r="M17">
            <v>1</v>
          </cell>
        </row>
        <row r="22">
          <cell r="I22">
            <v>0.20967741935483872</v>
          </cell>
          <cell r="K22">
            <v>0.2807017543859649</v>
          </cell>
          <cell r="L22">
            <v>0.3275862068965517</v>
          </cell>
        </row>
        <row r="23">
          <cell r="I23">
            <v>0.16129032258064516</v>
          </cell>
          <cell r="K23">
            <v>0.03508771929824561</v>
          </cell>
          <cell r="L23">
            <v>0.034482758620689655</v>
          </cell>
        </row>
        <row r="24">
          <cell r="I24">
            <v>0.6290322580645161</v>
          </cell>
          <cell r="K24">
            <v>0.6842105263157895</v>
          </cell>
          <cell r="L24">
            <v>0.6379310344827587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49"/>
  <sheetViews>
    <sheetView zoomScalePageLayoutView="0" workbookViewId="0" topLeftCell="A1">
      <pane xSplit="2" ySplit="3" topLeftCell="AQ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A20" sqref="BA20"/>
    </sheetView>
  </sheetViews>
  <sheetFormatPr defaultColWidth="8.8515625" defaultRowHeight="12.75"/>
  <cols>
    <col min="1" max="1" width="14.28125" style="61" customWidth="1"/>
    <col min="2" max="2" width="5.8515625" style="11" customWidth="1"/>
    <col min="3" max="18" width="8.7109375" style="11" customWidth="1"/>
    <col min="19" max="31" width="8.8515625" style="11" customWidth="1"/>
    <col min="32" max="36" width="8.8515625" style="73" customWidth="1"/>
    <col min="37" max="44" width="8.8515625" style="11" customWidth="1"/>
    <col min="45" max="45" width="9.28125" style="11" bestFit="1" customWidth="1"/>
    <col min="46" max="52" width="8.8515625" style="11" customWidth="1"/>
    <col min="53" max="53" width="8.7109375" style="11" customWidth="1"/>
    <col min="54" max="16384" width="8.8515625" style="11" customWidth="1"/>
  </cols>
  <sheetData>
    <row r="1" ht="38.25">
      <c r="A1" s="61" t="s">
        <v>0</v>
      </c>
    </row>
    <row r="2" spans="3:53" ht="12.75">
      <c r="C2" s="8">
        <v>1999</v>
      </c>
      <c r="D2" s="8"/>
      <c r="E2" s="8">
        <v>2000</v>
      </c>
      <c r="I2" s="8">
        <v>2001</v>
      </c>
      <c r="M2" s="8">
        <v>2002</v>
      </c>
      <c r="Q2" s="8">
        <v>2003</v>
      </c>
      <c r="U2" s="11">
        <v>2004</v>
      </c>
      <c r="Y2" s="11">
        <v>2005</v>
      </c>
      <c r="AC2" s="11">
        <v>2006</v>
      </c>
      <c r="AG2" s="73">
        <v>2007</v>
      </c>
      <c r="AK2" s="11">
        <v>2008</v>
      </c>
      <c r="AO2" s="11">
        <v>2009</v>
      </c>
      <c r="AS2" s="11">
        <v>2010</v>
      </c>
      <c r="AW2" s="11">
        <v>2011</v>
      </c>
      <c r="BA2" s="11">
        <v>2012</v>
      </c>
    </row>
    <row r="3" spans="3:56" ht="12.75">
      <c r="C3" s="28" t="s">
        <v>155</v>
      </c>
      <c r="D3" s="28" t="s">
        <v>154</v>
      </c>
      <c r="E3" s="28" t="s">
        <v>156</v>
      </c>
      <c r="F3" s="28" t="s">
        <v>157</v>
      </c>
      <c r="G3" s="28" t="s">
        <v>155</v>
      </c>
      <c r="H3" s="28" t="s">
        <v>154</v>
      </c>
      <c r="I3" s="28" t="s">
        <v>156</v>
      </c>
      <c r="J3" s="28" t="s">
        <v>157</v>
      </c>
      <c r="K3" s="28" t="s">
        <v>155</v>
      </c>
      <c r="L3" s="28" t="s">
        <v>154</v>
      </c>
      <c r="M3" s="28" t="s">
        <v>156</v>
      </c>
      <c r="N3" s="28" t="s">
        <v>157</v>
      </c>
      <c r="O3" s="28" t="s">
        <v>155</v>
      </c>
      <c r="P3" s="28" t="s">
        <v>154</v>
      </c>
      <c r="Q3" s="28" t="s">
        <v>156</v>
      </c>
      <c r="R3" s="28" t="s">
        <v>157</v>
      </c>
      <c r="S3" s="28" t="s">
        <v>155</v>
      </c>
      <c r="T3" s="28" t="s">
        <v>154</v>
      </c>
      <c r="U3" s="28" t="s">
        <v>156</v>
      </c>
      <c r="V3" s="28" t="s">
        <v>157</v>
      </c>
      <c r="W3" s="28" t="s">
        <v>155</v>
      </c>
      <c r="X3" s="28" t="s">
        <v>154</v>
      </c>
      <c r="Y3" s="28" t="s">
        <v>156</v>
      </c>
      <c r="Z3" s="28" t="s">
        <v>157</v>
      </c>
      <c r="AA3" s="28" t="s">
        <v>155</v>
      </c>
      <c r="AB3" s="28" t="s">
        <v>154</v>
      </c>
      <c r="AC3" s="28" t="s">
        <v>156</v>
      </c>
      <c r="AD3" s="28" t="s">
        <v>157</v>
      </c>
      <c r="AE3" s="28" t="s">
        <v>155</v>
      </c>
      <c r="AF3" s="28" t="s">
        <v>154</v>
      </c>
      <c r="AG3" s="28" t="s">
        <v>156</v>
      </c>
      <c r="AH3" s="28" t="s">
        <v>157</v>
      </c>
      <c r="AI3" s="28" t="s">
        <v>155</v>
      </c>
      <c r="AJ3" s="28" t="s">
        <v>154</v>
      </c>
      <c r="AK3" s="28" t="s">
        <v>156</v>
      </c>
      <c r="AL3" s="28" t="s">
        <v>157</v>
      </c>
      <c r="AM3" s="28" t="s">
        <v>155</v>
      </c>
      <c r="AN3" s="28" t="s">
        <v>154</v>
      </c>
      <c r="AO3" s="8" t="s">
        <v>156</v>
      </c>
      <c r="AP3" s="8" t="s">
        <v>157</v>
      </c>
      <c r="AQ3" s="8" t="s">
        <v>155</v>
      </c>
      <c r="AR3" s="8" t="s">
        <v>154</v>
      </c>
      <c r="AS3" s="11" t="s">
        <v>156</v>
      </c>
      <c r="AT3" s="11" t="s">
        <v>157</v>
      </c>
      <c r="AU3" s="11" t="s">
        <v>155</v>
      </c>
      <c r="AV3" s="11" t="s">
        <v>154</v>
      </c>
      <c r="AW3" s="11" t="s">
        <v>156</v>
      </c>
      <c r="AX3" s="11" t="s">
        <v>157</v>
      </c>
      <c r="AY3" s="11" t="s">
        <v>155</v>
      </c>
      <c r="AZ3" s="11" t="s">
        <v>154</v>
      </c>
      <c r="BA3" s="11" t="s">
        <v>156</v>
      </c>
      <c r="BB3" s="11" t="s">
        <v>157</v>
      </c>
      <c r="BC3" s="11" t="s">
        <v>155</v>
      </c>
      <c r="BD3" s="11" t="s">
        <v>154</v>
      </c>
    </row>
    <row r="4" spans="1:2" ht="12.75">
      <c r="A4" s="61" t="s">
        <v>22</v>
      </c>
      <c r="B4" s="11" t="s">
        <v>1</v>
      </c>
    </row>
    <row r="5" spans="1:53" ht="12.75">
      <c r="A5" s="61" t="s">
        <v>9</v>
      </c>
      <c r="B5" s="11" t="s">
        <v>2</v>
      </c>
      <c r="C5" s="45">
        <v>0.35714285714285715</v>
      </c>
      <c r="D5" s="45">
        <v>0.15942028985507245</v>
      </c>
      <c r="E5" s="45">
        <v>0.08139534883720931</v>
      </c>
      <c r="F5" s="19">
        <v>0.2894736842105263</v>
      </c>
      <c r="G5" s="45">
        <v>0.27586206896551724</v>
      </c>
      <c r="H5" s="45">
        <v>0.22580645161290322</v>
      </c>
      <c r="I5" s="45">
        <v>0.19480519480519481</v>
      </c>
      <c r="J5" s="45">
        <v>0.0625</v>
      </c>
      <c r="K5" s="45">
        <v>0.08108108108108109</v>
      </c>
      <c r="L5" s="45">
        <v>0.012048192771084338</v>
      </c>
      <c r="M5" s="45">
        <v>0.012987012987012988</v>
      </c>
      <c r="N5" s="45">
        <v>0.12</v>
      </c>
      <c r="O5" s="45">
        <v>0.15714285714285714</v>
      </c>
      <c r="P5" s="45">
        <v>0.1111111111111111</v>
      </c>
      <c r="Q5" s="45">
        <v>0.03896103896103896</v>
      </c>
      <c r="R5" s="45">
        <v>0.10294117647058823</v>
      </c>
      <c r="S5" s="45">
        <v>0.16393442622950818</v>
      </c>
      <c r="T5" s="45">
        <v>0.25</v>
      </c>
      <c r="U5" s="45">
        <v>0.20967741935483872</v>
      </c>
      <c r="V5" s="45">
        <v>0.3194444444444444</v>
      </c>
      <c r="W5" s="19">
        <v>0.5131578947368421</v>
      </c>
      <c r="X5" s="19">
        <v>0.3595505617977528</v>
      </c>
      <c r="Y5" s="19">
        <v>0.4247787610619469</v>
      </c>
      <c r="Z5" s="45">
        <v>0.6024096385542169</v>
      </c>
      <c r="AA5" s="69">
        <v>0.6477272727272727</v>
      </c>
      <c r="AB5" s="45">
        <v>0.7543859649122807</v>
      </c>
      <c r="AC5" s="19">
        <v>0.7</v>
      </c>
      <c r="AD5" s="19">
        <v>0.72</v>
      </c>
      <c r="AE5" s="19">
        <v>0.7538461538461538</v>
      </c>
      <c r="AF5" s="74">
        <v>0.5454545454545454</v>
      </c>
      <c r="AG5" s="74">
        <v>0.28888888888888886</v>
      </c>
      <c r="AH5" s="75">
        <v>0.34177215189873417</v>
      </c>
      <c r="AI5" s="75">
        <v>0.25</v>
      </c>
      <c r="AJ5" s="19">
        <v>0.17777777777777778</v>
      </c>
      <c r="AK5" s="19">
        <v>0.09803921568627451</v>
      </c>
      <c r="AL5" s="19">
        <v>0.1724137931034483</v>
      </c>
      <c r="AM5" s="45">
        <v>0.15730337078651685</v>
      </c>
      <c r="AN5" s="19">
        <v>0.1</v>
      </c>
      <c r="AO5" s="19">
        <v>0.035398230088495575</v>
      </c>
      <c r="AP5" s="19">
        <v>0.06329113924050633</v>
      </c>
      <c r="AQ5" s="19">
        <v>0.02666666666666667</v>
      </c>
      <c r="AR5" s="19">
        <v>0.11320754716981132</v>
      </c>
      <c r="AS5" s="19">
        <v>0.07246376811594203</v>
      </c>
      <c r="AT5" s="19">
        <v>0.639344262295082</v>
      </c>
      <c r="AU5" s="19">
        <v>0.6880733944954128</v>
      </c>
      <c r="AV5" s="19">
        <v>0.6019417475728155</v>
      </c>
      <c r="AW5" s="45">
        <v>0.6</v>
      </c>
      <c r="AX5" s="45">
        <v>0.7941176470588235</v>
      </c>
      <c r="AY5" s="45">
        <v>0.6703296703296703</v>
      </c>
      <c r="AZ5" s="45">
        <v>0.26595744680851063</v>
      </c>
      <c r="BA5" s="45">
        <v>0.3429</v>
      </c>
    </row>
    <row r="6" spans="1:53" ht="12.75">
      <c r="A6" s="61" t="s">
        <v>10</v>
      </c>
      <c r="B6" s="11" t="s">
        <v>3</v>
      </c>
      <c r="C6" s="45">
        <v>0.2571428571428571</v>
      </c>
      <c r="D6" s="45">
        <v>0.18840579710144928</v>
      </c>
      <c r="E6" s="45">
        <v>0.22093023255813954</v>
      </c>
      <c r="F6" s="19">
        <v>0.09210526315789473</v>
      </c>
      <c r="G6" s="45">
        <v>0.13793103448275862</v>
      </c>
      <c r="H6" s="45">
        <v>0.22580645161290322</v>
      </c>
      <c r="I6" s="45">
        <v>0.2597402597402597</v>
      </c>
      <c r="J6" s="45">
        <v>0.453125</v>
      </c>
      <c r="K6" s="45">
        <v>0.6486486486486487</v>
      </c>
      <c r="L6" s="45">
        <v>0.8313253012048193</v>
      </c>
      <c r="M6" s="45">
        <v>0.935064935064935</v>
      </c>
      <c r="N6" s="45">
        <v>0.4266666666666667</v>
      </c>
      <c r="O6" s="45">
        <v>0.38571428571428573</v>
      </c>
      <c r="P6" s="45">
        <v>0.4074074074074074</v>
      </c>
      <c r="Q6" s="45">
        <v>0.4675324675324675</v>
      </c>
      <c r="R6" s="45">
        <v>0.45588235294117646</v>
      </c>
      <c r="S6" s="45">
        <v>0.26229508196721313</v>
      </c>
      <c r="T6" s="19">
        <v>0.17647058823529413</v>
      </c>
      <c r="U6" s="45">
        <v>0.16129032258064516</v>
      </c>
      <c r="V6" s="45">
        <v>0.1388888888888889</v>
      </c>
      <c r="W6" s="19">
        <v>0.07894736842105263</v>
      </c>
      <c r="X6" s="19">
        <v>0.15730337078651685</v>
      </c>
      <c r="Y6" s="19">
        <v>0.11504424778761062</v>
      </c>
      <c r="Z6" s="45">
        <v>0.03614457831325301</v>
      </c>
      <c r="AA6" s="45">
        <v>0.045454545454545456</v>
      </c>
      <c r="AB6" s="45">
        <v>0.017543859649122806</v>
      </c>
      <c r="AC6" s="19">
        <v>0.0375</v>
      </c>
      <c r="AD6" s="19">
        <v>0.05333333333333334</v>
      </c>
      <c r="AE6" s="19">
        <v>0.06153846153846154</v>
      </c>
      <c r="AF6" s="74">
        <v>0.14285714285714285</v>
      </c>
      <c r="AG6" s="74">
        <v>0.2111111111111111</v>
      </c>
      <c r="AH6" s="75">
        <v>0.21518987341772153</v>
      </c>
      <c r="AI6" s="75">
        <v>0.15</v>
      </c>
      <c r="AJ6" s="19">
        <v>0.25555555555555554</v>
      </c>
      <c r="AK6" s="19">
        <v>0.43137254901960786</v>
      </c>
      <c r="AL6" s="19">
        <v>0.2988505747126437</v>
      </c>
      <c r="AM6" s="45">
        <v>0.34831460674157305</v>
      </c>
      <c r="AN6" s="19">
        <v>0.6142857142857143</v>
      </c>
      <c r="AO6" s="19">
        <v>0.8141592920353983</v>
      </c>
      <c r="AP6" s="19">
        <v>0.7341772151898734</v>
      </c>
      <c r="AQ6" s="19">
        <v>0.6266666666666667</v>
      </c>
      <c r="AR6" s="19">
        <v>0.49056603773584906</v>
      </c>
      <c r="AS6" s="19">
        <v>0.30434782608695654</v>
      </c>
      <c r="AT6" s="19">
        <v>0.01639344262295082</v>
      </c>
      <c r="AU6" s="19">
        <v>0.03669724770642202</v>
      </c>
      <c r="AV6" s="19">
        <v>0.05825242718446602</v>
      </c>
      <c r="AW6" s="45">
        <v>0.04</v>
      </c>
      <c r="AX6" s="45">
        <v>0</v>
      </c>
      <c r="AY6" s="45">
        <v>0.03296703296703297</v>
      </c>
      <c r="AZ6" s="45">
        <v>0.22340425531914893</v>
      </c>
      <c r="BA6" s="45">
        <v>0.1429</v>
      </c>
    </row>
    <row r="7" spans="1:53" ht="14.25">
      <c r="A7" s="61" t="s">
        <v>11</v>
      </c>
      <c r="B7" s="11" t="s">
        <v>4</v>
      </c>
      <c r="C7" s="45">
        <v>0.38571428571428573</v>
      </c>
      <c r="D7" s="45">
        <v>0.6376811594202898</v>
      </c>
      <c r="E7" s="45">
        <v>0.6976744186046512</v>
      </c>
      <c r="F7" s="19">
        <v>0.618421052631579</v>
      </c>
      <c r="G7" s="45">
        <v>0.5862068965517241</v>
      </c>
      <c r="H7" s="45">
        <v>0.5483870967741935</v>
      </c>
      <c r="I7" s="45">
        <v>0.5454545454545454</v>
      </c>
      <c r="J7" s="45">
        <v>0.484375</v>
      </c>
      <c r="K7" s="45">
        <v>0.2702702702702703</v>
      </c>
      <c r="L7" s="45">
        <v>0.1566265060240964</v>
      </c>
      <c r="M7" s="45">
        <v>0.05194805194805195</v>
      </c>
      <c r="N7" s="45">
        <v>0.4533333333333333</v>
      </c>
      <c r="O7" s="45">
        <v>0.45714285714285713</v>
      </c>
      <c r="P7" s="45">
        <v>0.48148148148148145</v>
      </c>
      <c r="Q7" s="45">
        <v>0.4935064935064935</v>
      </c>
      <c r="R7" s="45">
        <v>0.4411764705882353</v>
      </c>
      <c r="S7" s="45">
        <v>0.5737704918032787</v>
      </c>
      <c r="T7" s="19">
        <v>0.5735294117647058</v>
      </c>
      <c r="U7" s="45">
        <v>0.6290322580645161</v>
      </c>
      <c r="V7" s="45">
        <v>0.5416666666666666</v>
      </c>
      <c r="W7" s="19">
        <v>0.40789473684210525</v>
      </c>
      <c r="X7" s="19">
        <v>0.48314606741573035</v>
      </c>
      <c r="Y7" s="19">
        <v>0.46017699115044247</v>
      </c>
      <c r="Z7" s="45">
        <v>0.3614457831325301</v>
      </c>
      <c r="AA7" s="45">
        <v>0.3068181818181818</v>
      </c>
      <c r="AB7" s="45">
        <v>0.22807017543859648</v>
      </c>
      <c r="AC7" s="19">
        <v>0.2625</v>
      </c>
      <c r="AD7" s="19">
        <v>0.22666666666666666</v>
      </c>
      <c r="AE7" s="19">
        <v>0.18461538461538463</v>
      </c>
      <c r="AF7" s="74">
        <v>0.3116883116883117</v>
      </c>
      <c r="AG7" s="74">
        <v>0.4888888888888889</v>
      </c>
      <c r="AH7" s="75">
        <v>0.43037974683544306</v>
      </c>
      <c r="AI7" s="75">
        <v>0.5875</v>
      </c>
      <c r="AJ7" s="19">
        <v>0.5555555555555556</v>
      </c>
      <c r="AK7" s="19">
        <v>0.46078431372549017</v>
      </c>
      <c r="AL7" s="19">
        <v>0.5287356321839081</v>
      </c>
      <c r="AM7" s="45">
        <v>0.4943820224719101</v>
      </c>
      <c r="AN7" s="19">
        <v>0.2857142857142857</v>
      </c>
      <c r="AO7" s="19">
        <v>0.1504424778761062</v>
      </c>
      <c r="AP7" s="19">
        <v>0.20253164556962025</v>
      </c>
      <c r="AQ7" s="19">
        <v>0.3466666666666667</v>
      </c>
      <c r="AR7" s="19">
        <v>0.39622641509433965</v>
      </c>
      <c r="AS7" s="19">
        <v>0.6231884057971014</v>
      </c>
      <c r="AT7" s="19">
        <v>0.3442622950819672</v>
      </c>
      <c r="AU7" s="19">
        <v>0.27522935779816515</v>
      </c>
      <c r="AV7" s="19">
        <v>0.33980582524271846</v>
      </c>
      <c r="AW7" s="45">
        <v>0.36</v>
      </c>
      <c r="AX7" s="45">
        <v>0.20588235294117646</v>
      </c>
      <c r="AY7" s="81">
        <v>0.2967032967032967</v>
      </c>
      <c r="AZ7" s="45">
        <v>0.5106382978723404</v>
      </c>
      <c r="BA7" s="45">
        <v>0.5143</v>
      </c>
    </row>
    <row r="8" spans="2:53" ht="12.75">
      <c r="B8" s="11" t="s">
        <v>5</v>
      </c>
      <c r="C8" s="45">
        <v>0</v>
      </c>
      <c r="D8" s="45">
        <v>0.014492753623188406</v>
      </c>
      <c r="E8" s="45">
        <v>0</v>
      </c>
      <c r="F8" s="19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19">
        <v>0</v>
      </c>
      <c r="U8" s="45">
        <v>0</v>
      </c>
      <c r="V8" s="45">
        <v>0</v>
      </c>
      <c r="W8" s="19">
        <v>0</v>
      </c>
      <c r="X8" s="19">
        <v>0</v>
      </c>
      <c r="Y8" s="19">
        <v>0</v>
      </c>
      <c r="Z8" s="45">
        <v>0</v>
      </c>
      <c r="AA8" s="45">
        <v>0</v>
      </c>
      <c r="AB8" s="45">
        <v>0</v>
      </c>
      <c r="AC8" s="19">
        <v>0</v>
      </c>
      <c r="AD8" s="19">
        <v>0</v>
      </c>
      <c r="AE8" s="19">
        <v>0</v>
      </c>
      <c r="AF8" s="74">
        <v>0</v>
      </c>
      <c r="AG8" s="74">
        <v>0.011111111111111112</v>
      </c>
      <c r="AH8" s="75">
        <v>0.012658227848101266</v>
      </c>
      <c r="AI8" s="75">
        <v>0.0125</v>
      </c>
      <c r="AJ8" s="19">
        <v>0.011111111111111112</v>
      </c>
      <c r="AK8" s="19">
        <v>0.00980392156862745</v>
      </c>
      <c r="AL8" s="19">
        <v>0</v>
      </c>
      <c r="AM8" s="45">
        <v>0</v>
      </c>
      <c r="AN8" s="19">
        <v>0</v>
      </c>
      <c r="AO8" s="19">
        <v>0</v>
      </c>
      <c r="AP8" s="19">
        <v>0</v>
      </c>
      <c r="AQ8" s="19">
        <v>0</v>
      </c>
      <c r="AR8" s="19">
        <v>0</v>
      </c>
      <c r="AS8" s="19">
        <v>0</v>
      </c>
      <c r="AT8" s="19">
        <v>0</v>
      </c>
      <c r="AU8" s="19">
        <v>0</v>
      </c>
      <c r="AV8" s="19">
        <v>0</v>
      </c>
      <c r="AW8" s="45">
        <v>0</v>
      </c>
      <c r="AX8" s="45">
        <v>0</v>
      </c>
      <c r="AY8" s="45">
        <v>0</v>
      </c>
      <c r="AZ8" s="45">
        <v>0</v>
      </c>
      <c r="BA8" s="45">
        <v>0</v>
      </c>
    </row>
    <row r="9" spans="1:52" ht="12.75">
      <c r="A9" s="61" t="s">
        <v>23</v>
      </c>
      <c r="B9" s="11" t="s">
        <v>6</v>
      </c>
      <c r="AA9" s="45"/>
      <c r="AF9" s="70"/>
      <c r="AG9" s="70"/>
      <c r="AH9" s="71"/>
      <c r="AP9" s="19"/>
      <c r="AW9" s="45"/>
      <c r="AX9" s="45"/>
      <c r="AY9" s="45"/>
      <c r="AZ9" s="45"/>
    </row>
    <row r="10" spans="1:53" ht="12.75">
      <c r="A10" s="61" t="s">
        <v>12</v>
      </c>
      <c r="B10" s="11" t="s">
        <v>2</v>
      </c>
      <c r="C10" s="45">
        <v>0.17142857142857143</v>
      </c>
      <c r="D10" s="45">
        <v>0.15942028985507245</v>
      </c>
      <c r="E10" s="45">
        <v>0.10465116279069768</v>
      </c>
      <c r="F10" s="19">
        <v>0.17105263157894737</v>
      </c>
      <c r="G10" s="45">
        <v>0.08620689655172414</v>
      </c>
      <c r="H10" s="45">
        <v>0.20967741935483872</v>
      </c>
      <c r="I10" s="45">
        <v>0.24675324675324675</v>
      </c>
      <c r="J10" s="45">
        <v>0.203125</v>
      </c>
      <c r="K10" s="45">
        <v>0.16216216216216217</v>
      </c>
      <c r="L10" s="45">
        <v>0.04819277108433735</v>
      </c>
      <c r="M10" s="45">
        <v>0.012987012987012988</v>
      </c>
      <c r="N10" s="45">
        <v>0.10666666666666667</v>
      </c>
      <c r="O10" s="45">
        <v>0.2857142857142857</v>
      </c>
      <c r="P10" s="45">
        <v>0.2839506172839506</v>
      </c>
      <c r="Q10" s="45">
        <v>0.12987012987012986</v>
      </c>
      <c r="R10" s="45">
        <v>0.208955223880597</v>
      </c>
      <c r="S10" s="45">
        <v>0.2459016393442623</v>
      </c>
      <c r="T10" s="45">
        <v>0.3088235294117647</v>
      </c>
      <c r="U10" s="45">
        <v>0.20967741935483872</v>
      </c>
      <c r="V10" s="45">
        <v>0.2222222222222222</v>
      </c>
      <c r="W10" s="45">
        <v>0.3026315789473684</v>
      </c>
      <c r="X10" s="19">
        <v>0.38202247191011235</v>
      </c>
      <c r="Y10" s="45">
        <v>0.36283185840707965</v>
      </c>
      <c r="Z10" s="45">
        <v>0.3855421686746988</v>
      </c>
      <c r="AA10" s="45">
        <v>0.4090909090909091</v>
      </c>
      <c r="AB10" s="19">
        <v>0.42105263157894735</v>
      </c>
      <c r="AC10" s="19">
        <v>0.15</v>
      </c>
      <c r="AD10" s="19">
        <v>0.09333333333333334</v>
      </c>
      <c r="AE10" s="19">
        <v>0.06153846153846154</v>
      </c>
      <c r="AF10" s="74">
        <v>0.06493506493506493</v>
      </c>
      <c r="AG10" s="72">
        <v>0.1</v>
      </c>
      <c r="AH10" s="75">
        <v>0.12658227848101267</v>
      </c>
      <c r="AI10" s="19">
        <v>0.125</v>
      </c>
      <c r="AJ10" s="75">
        <v>0.05555555555555555</v>
      </c>
      <c r="AK10" s="19">
        <v>0.08823529411764706</v>
      </c>
      <c r="AL10" s="19">
        <v>0.011494252873563218</v>
      </c>
      <c r="AM10" s="19">
        <v>0.0449438202247191</v>
      </c>
      <c r="AN10" s="45">
        <v>0</v>
      </c>
      <c r="AO10" s="69">
        <v>0.008849557522123894</v>
      </c>
      <c r="AP10" s="19">
        <v>0.0379746835443038</v>
      </c>
      <c r="AQ10" s="19">
        <v>0.12</v>
      </c>
      <c r="AR10" s="19">
        <v>0.2830188679245283</v>
      </c>
      <c r="AS10" s="19">
        <v>0.2318840579710145</v>
      </c>
      <c r="AT10" s="19">
        <v>0.47540983606557374</v>
      </c>
      <c r="AU10" s="19">
        <v>0.6055045871559633</v>
      </c>
      <c r="AV10" s="19">
        <v>0.7087378640776699</v>
      </c>
      <c r="AW10" s="45">
        <v>0.34</v>
      </c>
      <c r="AX10" s="45">
        <v>0.37254901960784315</v>
      </c>
      <c r="AY10" s="45">
        <v>0.46153846153846156</v>
      </c>
      <c r="AZ10" s="45">
        <v>0.2736842105263158</v>
      </c>
      <c r="BA10" s="45">
        <v>0.2286</v>
      </c>
    </row>
    <row r="11" spans="1:53" ht="12.75">
      <c r="A11" s="61" t="s">
        <v>13</v>
      </c>
      <c r="B11" s="11" t="s">
        <v>3</v>
      </c>
      <c r="C11" s="45">
        <v>0.3</v>
      </c>
      <c r="D11" s="45">
        <v>0.37681159420289856</v>
      </c>
      <c r="E11" s="45">
        <v>0.627906976744186</v>
      </c>
      <c r="F11" s="19">
        <v>0.43421052631578955</v>
      </c>
      <c r="G11" s="45">
        <v>0.46551724137931033</v>
      </c>
      <c r="H11" s="45">
        <v>0.27419354838709675</v>
      </c>
      <c r="I11" s="45">
        <v>0.2597402597402597</v>
      </c>
      <c r="J11" s="45">
        <v>0.34375</v>
      </c>
      <c r="K11" s="45">
        <v>0.35135135135135137</v>
      </c>
      <c r="L11" s="45">
        <v>0.6626506024096386</v>
      </c>
      <c r="M11" s="45">
        <v>0.6103896103896104</v>
      </c>
      <c r="N11" s="45">
        <v>0.30666666666666664</v>
      </c>
      <c r="O11" s="45">
        <v>0.2571428571428571</v>
      </c>
      <c r="P11" s="45">
        <v>0.12345679012345678</v>
      </c>
      <c r="Q11" s="45">
        <v>0.3116883116883117</v>
      </c>
      <c r="R11" s="45">
        <v>0.2537313432835821</v>
      </c>
      <c r="S11" s="45">
        <v>0.22950819672131148</v>
      </c>
      <c r="T11" s="45">
        <v>0.17647058823529413</v>
      </c>
      <c r="U11" s="45">
        <v>0.16129032258064516</v>
      </c>
      <c r="V11" s="45">
        <v>0.18055555555555555</v>
      </c>
      <c r="W11" s="45">
        <v>0.2236842105263158</v>
      </c>
      <c r="X11" s="19">
        <v>0.07865168539325842</v>
      </c>
      <c r="Y11" s="45">
        <v>0.10619469026548672</v>
      </c>
      <c r="Z11" s="45">
        <v>0.13253012048192772</v>
      </c>
      <c r="AA11" s="45">
        <v>0.09090909090909091</v>
      </c>
      <c r="AB11" s="19">
        <v>0.10526315789473684</v>
      </c>
      <c r="AC11" s="19">
        <v>0.2125</v>
      </c>
      <c r="AD11" s="19">
        <v>0.4</v>
      </c>
      <c r="AE11" s="19">
        <v>0.4153846153846154</v>
      </c>
      <c r="AF11" s="74">
        <v>0.2987012987012987</v>
      </c>
      <c r="AG11" s="72">
        <v>0.2777777777777778</v>
      </c>
      <c r="AH11" s="75">
        <v>0.3670886075949367</v>
      </c>
      <c r="AI11" s="19">
        <v>0.3375</v>
      </c>
      <c r="AJ11" s="75">
        <v>0.8111111111111111</v>
      </c>
      <c r="AK11" s="19">
        <v>0.7254901960784313</v>
      </c>
      <c r="AL11" s="19">
        <v>0.7471264367816092</v>
      </c>
      <c r="AM11" s="19">
        <v>0.6966292134831461</v>
      </c>
      <c r="AN11" s="45">
        <v>0.9</v>
      </c>
      <c r="AO11" s="19">
        <v>0.7787610619469026</v>
      </c>
      <c r="AP11" s="19">
        <v>0.43037974683544306</v>
      </c>
      <c r="AQ11" s="19">
        <v>0.24</v>
      </c>
      <c r="AR11" s="19">
        <v>0.09433962264150944</v>
      </c>
      <c r="AS11" s="19">
        <v>0.11594202898550725</v>
      </c>
      <c r="AT11" s="19">
        <v>0.03278688524590164</v>
      </c>
      <c r="AU11" s="19">
        <v>0.045871559633027525</v>
      </c>
      <c r="AV11" s="19">
        <v>0.019417475728155338</v>
      </c>
      <c r="AW11" s="45">
        <v>0.1</v>
      </c>
      <c r="AX11" s="45">
        <v>0.0784313725490196</v>
      </c>
      <c r="AY11" s="45">
        <v>0.054945054945054944</v>
      </c>
      <c r="AZ11" s="45">
        <v>0.2</v>
      </c>
      <c r="BA11" s="45">
        <v>0.219</v>
      </c>
    </row>
    <row r="12" spans="1:53" ht="12.75">
      <c r="A12" s="61" t="s">
        <v>11</v>
      </c>
      <c r="B12" s="11" t="s">
        <v>4</v>
      </c>
      <c r="C12" s="45">
        <v>0.42857142857142855</v>
      </c>
      <c r="D12" s="45">
        <v>0.42028985507246375</v>
      </c>
      <c r="E12" s="45">
        <v>0.22093023255813954</v>
      </c>
      <c r="F12" s="19">
        <v>0.3684210526315789</v>
      </c>
      <c r="G12" s="45">
        <v>0.43103448275862066</v>
      </c>
      <c r="H12" s="45">
        <v>0.4838709677419355</v>
      </c>
      <c r="I12" s="45">
        <v>0.4025974025974026</v>
      </c>
      <c r="J12" s="45">
        <v>0.4375</v>
      </c>
      <c r="K12" s="45">
        <v>0.44594594594594594</v>
      </c>
      <c r="L12" s="45">
        <v>0.27710843373493976</v>
      </c>
      <c r="M12" s="45">
        <v>0.35064935064935066</v>
      </c>
      <c r="N12" s="45">
        <v>0.5733333333333334</v>
      </c>
      <c r="O12" s="45">
        <v>0.44285714285714284</v>
      </c>
      <c r="P12" s="45">
        <v>0.5802469135802469</v>
      </c>
      <c r="Q12" s="45">
        <v>0.5454545454545454</v>
      </c>
      <c r="R12" s="45">
        <v>0.5373134328358209</v>
      </c>
      <c r="S12" s="45">
        <v>0.5081967213114754</v>
      </c>
      <c r="T12" s="45">
        <v>0.47058823529411764</v>
      </c>
      <c r="U12" s="45">
        <v>0.5806451612903226</v>
      </c>
      <c r="V12" s="45">
        <v>0.5694444444444444</v>
      </c>
      <c r="W12" s="45">
        <v>0.4605263157894737</v>
      </c>
      <c r="X12" s="19">
        <v>0.449438202247191</v>
      </c>
      <c r="Y12" s="45">
        <v>0.49557522123893805</v>
      </c>
      <c r="Z12" s="45">
        <v>0.46987951807228917</v>
      </c>
      <c r="AA12" s="45">
        <v>0.45454545454545453</v>
      </c>
      <c r="AB12" s="19">
        <v>0.45614035087719296</v>
      </c>
      <c r="AC12" s="19">
        <v>0.625</v>
      </c>
      <c r="AD12" s="19">
        <v>0.5066666666666667</v>
      </c>
      <c r="AE12" s="19">
        <v>0.5076923076923077</v>
      </c>
      <c r="AF12" s="74">
        <v>0.6103896103896104</v>
      </c>
      <c r="AG12" s="72">
        <v>0.6111111111111112</v>
      </c>
      <c r="AH12" s="75">
        <v>0.4810126582278481</v>
      </c>
      <c r="AI12" s="19">
        <v>0.525</v>
      </c>
      <c r="AJ12" s="75">
        <v>0.12222222222222222</v>
      </c>
      <c r="AK12" s="19">
        <v>0.17647058823529413</v>
      </c>
      <c r="AL12" s="19">
        <v>0.20689655172413793</v>
      </c>
      <c r="AM12" s="19">
        <v>0.24719101123595505</v>
      </c>
      <c r="AN12" s="45">
        <v>0.1</v>
      </c>
      <c r="AO12" s="19">
        <v>0.20353982300884957</v>
      </c>
      <c r="AP12" s="19">
        <v>0.5189873417721519</v>
      </c>
      <c r="AQ12" s="19">
        <v>0.64</v>
      </c>
      <c r="AR12" s="19">
        <v>0.6226415094339622</v>
      </c>
      <c r="AS12" s="19">
        <v>0.6521739130434783</v>
      </c>
      <c r="AT12" s="19">
        <v>0.45901639344262296</v>
      </c>
      <c r="AU12" s="19">
        <v>0.3394495412844037</v>
      </c>
      <c r="AV12" s="19">
        <v>0.2524271844660194</v>
      </c>
      <c r="AW12" s="45">
        <v>0.52</v>
      </c>
      <c r="AX12" s="45">
        <v>0.47058823529411764</v>
      </c>
      <c r="AY12" s="45">
        <v>0.46153846153846156</v>
      </c>
      <c r="AZ12" s="45">
        <v>0.45263157894736844</v>
      </c>
      <c r="BA12" s="45">
        <v>0.5238</v>
      </c>
    </row>
    <row r="13" spans="2:53" ht="12.75">
      <c r="B13" s="11" t="s">
        <v>5</v>
      </c>
      <c r="C13" s="45">
        <v>0.1</v>
      </c>
      <c r="D13" s="45">
        <v>0.043478260869565216</v>
      </c>
      <c r="E13" s="45">
        <v>0.046511627906976744</v>
      </c>
      <c r="F13" s="19">
        <v>0.02631578947368421</v>
      </c>
      <c r="G13" s="45">
        <v>0.017241379310344827</v>
      </c>
      <c r="H13" s="45">
        <v>0.03225806451612903</v>
      </c>
      <c r="I13" s="45">
        <v>0.09090909090909091</v>
      </c>
      <c r="J13" s="45">
        <v>0.015625</v>
      </c>
      <c r="K13" s="45">
        <v>0.04054054054054054</v>
      </c>
      <c r="L13" s="45">
        <v>0.012048192771084338</v>
      </c>
      <c r="M13" s="45">
        <v>0.025974025974025976</v>
      </c>
      <c r="N13" s="45">
        <v>0.013333333333333334</v>
      </c>
      <c r="O13" s="45">
        <v>0.014285714285714285</v>
      </c>
      <c r="P13" s="45">
        <v>0.012345679012345678</v>
      </c>
      <c r="Q13" s="45">
        <v>0.012987012987012988</v>
      </c>
      <c r="R13" s="45">
        <v>0</v>
      </c>
      <c r="S13" s="45">
        <v>0.01639344262295082</v>
      </c>
      <c r="T13" s="45">
        <v>0.04411764705882353</v>
      </c>
      <c r="U13" s="45">
        <v>0.04838709677419355</v>
      </c>
      <c r="V13" s="45">
        <v>0.027777777777777776</v>
      </c>
      <c r="W13" s="45">
        <v>0.013157894736842105</v>
      </c>
      <c r="X13" s="45">
        <v>0.0898876404494382</v>
      </c>
      <c r="Y13" s="45">
        <v>0.035398230088495575</v>
      </c>
      <c r="Z13" s="45">
        <v>0.012048192771084338</v>
      </c>
      <c r="AA13" s="45">
        <v>0.045454545454545456</v>
      </c>
      <c r="AB13" s="76">
        <v>0.017543859649122806</v>
      </c>
      <c r="AC13" s="19">
        <v>0.0125</v>
      </c>
      <c r="AD13" s="19">
        <v>0</v>
      </c>
      <c r="AE13" s="19">
        <v>0.015384615384615385</v>
      </c>
      <c r="AF13" s="74">
        <v>0.025974025974025976</v>
      </c>
      <c r="AG13" s="72">
        <v>0.011111111111111112</v>
      </c>
      <c r="AH13" s="75">
        <v>0.02531645569620253</v>
      </c>
      <c r="AI13" s="19">
        <v>0.0125</v>
      </c>
      <c r="AJ13" s="75">
        <v>0.011111111111111112</v>
      </c>
      <c r="AK13" s="19">
        <v>0.00980392156862745</v>
      </c>
      <c r="AL13" s="19">
        <v>0.034482758620689655</v>
      </c>
      <c r="AM13" s="19">
        <v>0.011235955056179775</v>
      </c>
      <c r="AN13" s="45">
        <v>0</v>
      </c>
      <c r="AO13" s="19">
        <v>0.008849557522123894</v>
      </c>
      <c r="AP13" s="19">
        <v>0.012658227848101266</v>
      </c>
      <c r="AQ13" s="19">
        <v>0</v>
      </c>
      <c r="AR13" s="19">
        <v>0</v>
      </c>
      <c r="AS13" s="19">
        <v>0</v>
      </c>
      <c r="AT13" s="19">
        <v>0.03278688524590164</v>
      </c>
      <c r="AU13" s="19">
        <v>0.009174311926605505</v>
      </c>
      <c r="AV13" s="19">
        <v>0.019417475728155338</v>
      </c>
      <c r="AW13" s="45">
        <v>0.04</v>
      </c>
      <c r="AX13" s="45">
        <v>0.0784313725490196</v>
      </c>
      <c r="AY13" s="45">
        <v>0.02197802197802198</v>
      </c>
      <c r="AZ13" s="45">
        <v>0.07368421052631578</v>
      </c>
      <c r="BA13" s="45">
        <v>0.0286</v>
      </c>
    </row>
    <row r="14" spans="1:52" ht="12.75">
      <c r="A14" s="61" t="s">
        <v>24</v>
      </c>
      <c r="B14" s="11" t="s">
        <v>7</v>
      </c>
      <c r="AA14" s="45"/>
      <c r="AF14" s="70"/>
      <c r="AG14" s="70"/>
      <c r="AH14" s="71"/>
      <c r="AP14" s="19"/>
      <c r="AW14" s="45"/>
      <c r="AX14" s="45"/>
      <c r="AY14" s="45"/>
      <c r="AZ14" s="45"/>
    </row>
    <row r="15" spans="1:53" ht="12.75">
      <c r="A15" s="61" t="s">
        <v>14</v>
      </c>
      <c r="B15" s="11" t="s">
        <v>2</v>
      </c>
      <c r="C15" s="45">
        <v>0.18571428571428572</v>
      </c>
      <c r="D15" s="45">
        <v>0.07246376811594203</v>
      </c>
      <c r="E15" s="45">
        <v>0.06976744186046512</v>
      </c>
      <c r="F15" s="19">
        <v>0.17105263157894737</v>
      </c>
      <c r="G15" s="45">
        <v>0.13793103448275862</v>
      </c>
      <c r="H15" s="45">
        <v>0.08064516129032258</v>
      </c>
      <c r="I15" s="45">
        <v>0.2597402597402597</v>
      </c>
      <c r="J15" s="45">
        <v>0.140625</v>
      </c>
      <c r="K15" s="45">
        <v>0.16216216216216217</v>
      </c>
      <c r="L15" s="45">
        <v>0.07142857142857142</v>
      </c>
      <c r="M15" s="45">
        <v>0.09090909090909091</v>
      </c>
      <c r="N15" s="45">
        <v>0.13333333333333333</v>
      </c>
      <c r="O15" s="45">
        <v>0.38571428571428573</v>
      </c>
      <c r="P15" s="45">
        <v>0.32098765432098764</v>
      </c>
      <c r="Q15" s="45">
        <v>0.12987012987012986</v>
      </c>
      <c r="R15" s="45">
        <v>0.16666666666666666</v>
      </c>
      <c r="S15" s="45">
        <v>0.15</v>
      </c>
      <c r="T15" s="45">
        <v>0.14705882352941177</v>
      </c>
      <c r="U15" s="45">
        <v>0.25806451612903225</v>
      </c>
      <c r="V15" s="45">
        <v>0.4166666666666667</v>
      </c>
      <c r="W15" s="45">
        <v>0.15789473684210525</v>
      </c>
      <c r="X15" s="45">
        <v>0.19101123595505617</v>
      </c>
      <c r="Y15" s="45">
        <v>0.336283185840708</v>
      </c>
      <c r="Z15" s="45">
        <v>0.2682926829268293</v>
      </c>
      <c r="AA15" s="45">
        <v>0.22727272727272727</v>
      </c>
      <c r="AB15" s="45">
        <v>0.19298245614035087</v>
      </c>
      <c r="AC15" s="19">
        <v>0.1625</v>
      </c>
      <c r="AD15" s="19">
        <v>0.12</v>
      </c>
      <c r="AE15" s="19">
        <v>0.1076923076923077</v>
      </c>
      <c r="AF15" s="74">
        <v>0.22077922077922077</v>
      </c>
      <c r="AG15" s="72">
        <v>0.14444444444444443</v>
      </c>
      <c r="AH15" s="75">
        <v>0.12658227848101267</v>
      </c>
      <c r="AI15" s="75">
        <v>0.0875</v>
      </c>
      <c r="AJ15" s="75">
        <v>0.022222222222222223</v>
      </c>
      <c r="AK15" s="19">
        <v>0.0196078431372549</v>
      </c>
      <c r="AL15" s="19">
        <v>0.022988505747126436</v>
      </c>
      <c r="AM15" s="45">
        <v>0</v>
      </c>
      <c r="AN15" s="19">
        <v>0</v>
      </c>
      <c r="AO15" s="19">
        <v>0</v>
      </c>
      <c r="AP15" s="19">
        <v>0.0379746835443038</v>
      </c>
      <c r="AQ15" s="19">
        <v>0.04</v>
      </c>
      <c r="AR15" s="19">
        <v>0.24528301886792453</v>
      </c>
      <c r="AS15" s="19">
        <v>0.3333333333333333</v>
      </c>
      <c r="AT15" s="19">
        <v>0.45901639344262296</v>
      </c>
      <c r="AU15" s="19">
        <v>0.47706422018348627</v>
      </c>
      <c r="AV15" s="19">
        <v>0.42718446601941745</v>
      </c>
      <c r="AW15" s="45">
        <v>0.52</v>
      </c>
      <c r="AX15" s="45">
        <v>0.5392156862745098</v>
      </c>
      <c r="AY15" s="45">
        <v>0.4175824175824176</v>
      </c>
      <c r="AZ15" s="45">
        <v>0.24210526315789474</v>
      </c>
      <c r="BA15" s="45">
        <v>0.3238</v>
      </c>
    </row>
    <row r="16" spans="1:53" ht="12.75">
      <c r="A16" s="61" t="s">
        <v>15</v>
      </c>
      <c r="B16" s="11" t="s">
        <v>3</v>
      </c>
      <c r="C16" s="45">
        <v>0.18571428571428572</v>
      </c>
      <c r="D16" s="45">
        <v>0.2898550724637681</v>
      </c>
      <c r="E16" s="45">
        <v>0.29069767441860467</v>
      </c>
      <c r="F16" s="19">
        <v>0.18421052631578946</v>
      </c>
      <c r="G16" s="45">
        <v>0.2413793103448276</v>
      </c>
      <c r="H16" s="45">
        <v>0.22580645161290322</v>
      </c>
      <c r="I16" s="45">
        <v>0.18181818181818182</v>
      </c>
      <c r="J16" s="45">
        <v>0.234375</v>
      </c>
      <c r="K16" s="45">
        <v>0.20270270270270271</v>
      </c>
      <c r="L16" s="45">
        <v>0.4166666666666667</v>
      </c>
      <c r="M16" s="45">
        <v>0.37662337662337664</v>
      </c>
      <c r="N16" s="45">
        <v>0.17333333333333334</v>
      </c>
      <c r="O16" s="45">
        <v>0.08571428571428572</v>
      </c>
      <c r="P16" s="45">
        <v>0.08641975308641975</v>
      </c>
      <c r="Q16" s="45">
        <v>0.09090909090909091</v>
      </c>
      <c r="R16" s="45">
        <v>0.15151515151515152</v>
      </c>
      <c r="S16" s="45">
        <v>0.16666666666666666</v>
      </c>
      <c r="T16" s="45">
        <v>0.07352941176470588</v>
      </c>
      <c r="U16" s="45">
        <v>0.03225806451612903</v>
      </c>
      <c r="V16" s="45">
        <v>0.06944444444444445</v>
      </c>
      <c r="W16" s="45">
        <v>0.07894736842105263</v>
      </c>
      <c r="X16" s="45">
        <v>0.011235955056179775</v>
      </c>
      <c r="Y16" s="45">
        <v>0.05309734513274336</v>
      </c>
      <c r="Z16" s="45">
        <v>0.012195121951219513</v>
      </c>
      <c r="AA16" s="45">
        <v>0.011363636363636364</v>
      </c>
      <c r="AB16" s="45">
        <v>0.10526315789473684</v>
      </c>
      <c r="AC16" s="19">
        <v>0.0875</v>
      </c>
      <c r="AD16" s="19">
        <v>0.12</v>
      </c>
      <c r="AE16" s="19">
        <v>0.1076923076923077</v>
      </c>
      <c r="AF16" s="74">
        <v>0.06493506493506493</v>
      </c>
      <c r="AG16" s="72">
        <v>0.022222222222222223</v>
      </c>
      <c r="AH16" s="75">
        <v>0.06329113924050633</v>
      </c>
      <c r="AI16" s="75">
        <v>0.125</v>
      </c>
      <c r="AJ16" s="75">
        <v>0.5888888888888889</v>
      </c>
      <c r="AK16" s="19">
        <v>0.5392156862745098</v>
      </c>
      <c r="AL16" s="19">
        <v>0.7586206896551724</v>
      </c>
      <c r="AM16" s="45">
        <v>0.7752808988764045</v>
      </c>
      <c r="AN16" s="19">
        <v>0.9285714285714286</v>
      </c>
      <c r="AO16" s="19">
        <v>0.7522123893805309</v>
      </c>
      <c r="AP16" s="19">
        <v>0.45569620253164556</v>
      </c>
      <c r="AQ16" s="19">
        <v>0.25333333333333335</v>
      </c>
      <c r="AR16" s="19">
        <v>0.09433962264150944</v>
      </c>
      <c r="AS16" s="19">
        <v>0.014492753623188406</v>
      </c>
      <c r="AT16" s="19">
        <v>0.03278688524590164</v>
      </c>
      <c r="AU16" s="19">
        <v>0.01834862385321101</v>
      </c>
      <c r="AV16" s="19">
        <v>0.02912621359223301</v>
      </c>
      <c r="AW16" s="45">
        <v>0.04</v>
      </c>
      <c r="AX16" s="45">
        <v>0.00980392156862745</v>
      </c>
      <c r="AY16" s="45">
        <v>0.01098901098901099</v>
      </c>
      <c r="AZ16" s="45">
        <v>0.15789473684210525</v>
      </c>
      <c r="BA16" s="45">
        <v>0.1143</v>
      </c>
    </row>
    <row r="17" spans="1:53" ht="12.75">
      <c r="A17" s="61" t="s">
        <v>11</v>
      </c>
      <c r="B17" s="11" t="s">
        <v>4</v>
      </c>
      <c r="C17" s="45">
        <v>0.5142857142857142</v>
      </c>
      <c r="D17" s="45">
        <v>0.5942028985507246</v>
      </c>
      <c r="E17" s="45">
        <v>0.5930232558139535</v>
      </c>
      <c r="F17" s="19">
        <v>0.6052631578947368</v>
      </c>
      <c r="G17" s="45">
        <v>0.5172413793103449</v>
      </c>
      <c r="H17" s="45">
        <v>0.6774193548387096</v>
      </c>
      <c r="I17" s="45">
        <v>0.42857142857142855</v>
      </c>
      <c r="J17" s="45">
        <v>0.5</v>
      </c>
      <c r="K17" s="45">
        <v>0.5405405405405406</v>
      </c>
      <c r="L17" s="45">
        <v>0.4166666666666667</v>
      </c>
      <c r="M17" s="45">
        <v>0.4805194805194805</v>
      </c>
      <c r="N17" s="45">
        <v>0.64</v>
      </c>
      <c r="O17" s="45">
        <v>0.4714285714285714</v>
      </c>
      <c r="P17" s="45">
        <v>0.5432098765432098</v>
      </c>
      <c r="Q17" s="45">
        <v>0.6883116883116883</v>
      </c>
      <c r="R17" s="45">
        <v>0.5909090909090909</v>
      </c>
      <c r="S17" s="45">
        <v>0.6333333333333333</v>
      </c>
      <c r="T17" s="45">
        <v>0.6176470588235294</v>
      </c>
      <c r="U17" s="45">
        <v>0.6290322580645161</v>
      </c>
      <c r="V17" s="45">
        <v>0.4444444444444444</v>
      </c>
      <c r="W17" s="45">
        <v>0.7236842105263158</v>
      </c>
      <c r="X17" s="45">
        <v>0.6629213483146067</v>
      </c>
      <c r="Y17" s="45">
        <v>0.5575221238938053</v>
      </c>
      <c r="Z17" s="45">
        <v>0.5975609756097561</v>
      </c>
      <c r="AA17" s="45">
        <v>0.6363636363636364</v>
      </c>
      <c r="AB17" s="45">
        <v>0.6140350877192983</v>
      </c>
      <c r="AC17" s="19">
        <v>0.7</v>
      </c>
      <c r="AD17" s="19">
        <v>0.6933333333333334</v>
      </c>
      <c r="AE17" s="19">
        <v>0.7076923076923077</v>
      </c>
      <c r="AF17" s="74">
        <v>0.6753246753246753</v>
      </c>
      <c r="AG17" s="72">
        <v>0.7777777777777778</v>
      </c>
      <c r="AH17" s="75">
        <v>0.7088607594936709</v>
      </c>
      <c r="AI17" s="75">
        <v>0.675</v>
      </c>
      <c r="AJ17" s="75">
        <v>0.28888888888888886</v>
      </c>
      <c r="AK17" s="19">
        <v>0.39215686274509803</v>
      </c>
      <c r="AL17" s="19">
        <v>0.1724137931034483</v>
      </c>
      <c r="AM17" s="45">
        <v>0.20224719101123595</v>
      </c>
      <c r="AN17" s="19">
        <v>0.04285714285714286</v>
      </c>
      <c r="AO17" s="19">
        <v>0.23008849557522124</v>
      </c>
      <c r="AP17" s="19">
        <v>0.46835443037974683</v>
      </c>
      <c r="AQ17" s="19">
        <v>0.68</v>
      </c>
      <c r="AR17" s="19">
        <v>0.5849056603773585</v>
      </c>
      <c r="AS17" s="19">
        <v>0.6086956521739131</v>
      </c>
      <c r="AT17" s="19">
        <v>0.4918032786885246</v>
      </c>
      <c r="AU17" s="19">
        <v>0.46788990825688076</v>
      </c>
      <c r="AV17" s="19">
        <v>0.46601941747572817</v>
      </c>
      <c r="AW17" s="45">
        <v>0.39</v>
      </c>
      <c r="AX17" s="45">
        <v>0.4117647058823529</v>
      </c>
      <c r="AY17" s="45">
        <v>0.4945054945054945</v>
      </c>
      <c r="AZ17" s="45">
        <v>0.5473684210526316</v>
      </c>
      <c r="BA17" s="45">
        <v>0.5048</v>
      </c>
    </row>
    <row r="18" spans="2:53" ht="12.75">
      <c r="B18" s="11" t="s">
        <v>5</v>
      </c>
      <c r="C18" s="45">
        <v>0.11428571428571428</v>
      </c>
      <c r="D18" s="45">
        <v>0.043478260869565216</v>
      </c>
      <c r="E18" s="45">
        <v>0.046511627906976744</v>
      </c>
      <c r="F18" s="19">
        <v>0.039473684210526314</v>
      </c>
      <c r="G18" s="45">
        <v>0.10344827586206896</v>
      </c>
      <c r="H18" s="45">
        <v>0.016129032258064516</v>
      </c>
      <c r="I18" s="45">
        <v>0.12987012987012986</v>
      </c>
      <c r="J18" s="45">
        <v>0.125</v>
      </c>
      <c r="K18" s="45">
        <v>0.0945945945945946</v>
      </c>
      <c r="L18" s="45">
        <v>0.09523809523809523</v>
      </c>
      <c r="M18" s="45">
        <v>0.05194805194805195</v>
      </c>
      <c r="N18" s="45">
        <v>0.05333333333333334</v>
      </c>
      <c r="O18" s="45">
        <v>0.05714285714285714</v>
      </c>
      <c r="P18" s="45">
        <v>0.04938271604938271</v>
      </c>
      <c r="Q18" s="45">
        <v>0.09090909090909091</v>
      </c>
      <c r="R18" s="45">
        <v>0.09090909090909091</v>
      </c>
      <c r="S18" s="45">
        <v>0.05</v>
      </c>
      <c r="T18" s="45">
        <v>0.16176470588235295</v>
      </c>
      <c r="U18" s="45">
        <v>0.08064516129032258</v>
      </c>
      <c r="V18" s="45">
        <v>0.06944444444444445</v>
      </c>
      <c r="W18" s="45">
        <v>0.039473684210526314</v>
      </c>
      <c r="X18" s="45">
        <v>0.1348314606741573</v>
      </c>
      <c r="Y18" s="45">
        <v>0.05309734513274336</v>
      </c>
      <c r="Z18" s="45">
        <v>0.12195121951219512</v>
      </c>
      <c r="AA18" s="45">
        <v>0.125</v>
      </c>
      <c r="AB18" s="45">
        <v>0.08771929824561403</v>
      </c>
      <c r="AC18" s="19">
        <v>0.05</v>
      </c>
      <c r="AD18" s="19">
        <v>0.06666666666666667</v>
      </c>
      <c r="AE18" s="19">
        <v>0.07692307692307693</v>
      </c>
      <c r="AF18" s="74">
        <v>0.03896103896103896</v>
      </c>
      <c r="AG18" s="72">
        <v>0.05555555555555555</v>
      </c>
      <c r="AH18" s="75">
        <v>0.10126582278481013</v>
      </c>
      <c r="AI18" s="75">
        <v>0.1125</v>
      </c>
      <c r="AJ18" s="75">
        <v>0.1</v>
      </c>
      <c r="AK18" s="19">
        <v>0.049019607843137254</v>
      </c>
      <c r="AL18" s="19">
        <v>0.04597701149425287</v>
      </c>
      <c r="AM18" s="45">
        <v>0.02247191011235955</v>
      </c>
      <c r="AN18" s="19">
        <v>0.02857142857142857</v>
      </c>
      <c r="AO18" s="19">
        <v>0.017699115044247787</v>
      </c>
      <c r="AP18" s="19">
        <v>0.0379746835443038</v>
      </c>
      <c r="AQ18" s="19">
        <v>0.02666666666666667</v>
      </c>
      <c r="AR18" s="19">
        <v>0.07547169811320754</v>
      </c>
      <c r="AS18" s="19">
        <v>0.043478260869565216</v>
      </c>
      <c r="AT18" s="19">
        <v>0.01639344262295082</v>
      </c>
      <c r="AU18" s="19">
        <v>0.03669724770642202</v>
      </c>
      <c r="AV18" s="19">
        <v>0.07766990291262135</v>
      </c>
      <c r="AW18" s="45">
        <v>0.05</v>
      </c>
      <c r="AX18" s="45">
        <v>0.0392156862745098</v>
      </c>
      <c r="AY18" s="45">
        <v>0.07692307692307693</v>
      </c>
      <c r="AZ18" s="45">
        <v>0.05263157894736842</v>
      </c>
      <c r="BA18" s="45">
        <v>0.0571</v>
      </c>
    </row>
    <row r="19" spans="1:52" ht="12.75">
      <c r="A19" s="61" t="s">
        <v>25</v>
      </c>
      <c r="B19" s="11" t="s">
        <v>8</v>
      </c>
      <c r="AA19" s="45"/>
      <c r="AB19" s="45"/>
      <c r="AF19" s="70"/>
      <c r="AG19" s="70"/>
      <c r="AH19" s="71"/>
      <c r="AW19" s="45"/>
      <c r="AX19" s="45"/>
      <c r="AY19" s="45"/>
      <c r="AZ19" s="45"/>
    </row>
    <row r="20" spans="1:53" ht="12.75">
      <c r="A20" s="61" t="s">
        <v>16</v>
      </c>
      <c r="B20" s="11" t="s">
        <v>2</v>
      </c>
      <c r="C20" s="45">
        <v>0.15714285714285714</v>
      </c>
      <c r="D20" s="45">
        <v>0.028985507246376812</v>
      </c>
      <c r="E20" s="45">
        <v>0.023255813953488372</v>
      </c>
      <c r="F20" s="19">
        <v>0.2631578947368421</v>
      </c>
      <c r="G20" s="45">
        <v>0.3275862068965517</v>
      </c>
      <c r="H20" s="45">
        <v>0.3387096774193548</v>
      </c>
      <c r="I20" s="45">
        <v>0.8441558441558441</v>
      </c>
      <c r="J20" s="45">
        <v>0.59375</v>
      </c>
      <c r="K20" s="45">
        <v>0.35135135135135137</v>
      </c>
      <c r="L20" s="45">
        <v>0.6904761904761905</v>
      </c>
      <c r="M20" s="45">
        <v>0.12987012987012986</v>
      </c>
      <c r="N20" s="45">
        <v>0.06666666666666667</v>
      </c>
      <c r="O20" s="45">
        <v>0.5428571428571428</v>
      </c>
      <c r="P20" s="45">
        <v>0.6419753086419753</v>
      </c>
      <c r="Q20" s="45">
        <v>0.24675324675324675</v>
      </c>
      <c r="R20" s="45">
        <v>0.25757575757575757</v>
      </c>
      <c r="S20" s="45">
        <v>0.4</v>
      </c>
      <c r="T20" s="45">
        <v>0.1323529411764706</v>
      </c>
      <c r="U20" s="45">
        <v>0.3064516129032258</v>
      </c>
      <c r="V20" s="45">
        <v>0.2222222222222222</v>
      </c>
      <c r="W20" s="45">
        <v>0.10526315789473684</v>
      </c>
      <c r="X20" s="19">
        <v>0.24719101123595505</v>
      </c>
      <c r="Y20" s="45">
        <v>0.22123893805309736</v>
      </c>
      <c r="Z20" s="45">
        <v>0.24096385542168675</v>
      </c>
      <c r="AA20" s="45">
        <v>0.17045454545454544</v>
      </c>
      <c r="AB20" s="45">
        <v>0.05263157894736842</v>
      </c>
      <c r="AC20" s="19">
        <v>0.1125</v>
      </c>
      <c r="AD20" s="19">
        <v>0.10666666666666667</v>
      </c>
      <c r="AE20" s="19">
        <v>0.046153846153846156</v>
      </c>
      <c r="AF20" s="74">
        <v>0.3246753246753247</v>
      </c>
      <c r="AG20" s="74">
        <v>0.15555555555555556</v>
      </c>
      <c r="AH20" s="75">
        <v>0.1518987341772152</v>
      </c>
      <c r="AI20" s="75">
        <v>0.0875</v>
      </c>
      <c r="AJ20" s="19">
        <v>0.08888888888888889</v>
      </c>
      <c r="AK20" s="19">
        <v>0.29411764705882354</v>
      </c>
      <c r="AL20" s="19">
        <v>0.09195402298850575</v>
      </c>
      <c r="AM20" s="19">
        <v>0</v>
      </c>
      <c r="AN20" s="45">
        <v>0.014285714285714285</v>
      </c>
      <c r="AO20" s="19">
        <v>0.12389380530973451</v>
      </c>
      <c r="AP20" s="19">
        <v>0.13924050632911392</v>
      </c>
      <c r="AQ20" s="19">
        <v>0.09333333333333334</v>
      </c>
      <c r="AR20" s="19">
        <v>0.2830188679245283</v>
      </c>
      <c r="AS20" s="19">
        <v>0.10144927536231885</v>
      </c>
      <c r="AT20" s="19">
        <v>0.18032786885245902</v>
      </c>
      <c r="AU20" s="19">
        <v>0.6422018348623854</v>
      </c>
      <c r="AV20" s="19">
        <v>0.6372549019607843</v>
      </c>
      <c r="AW20" s="45">
        <v>0.22</v>
      </c>
      <c r="AX20" s="45">
        <v>0.4411764705882353</v>
      </c>
      <c r="AY20" s="45">
        <v>0.5274725274725275</v>
      </c>
      <c r="AZ20" s="45">
        <v>0.43157894736842106</v>
      </c>
      <c r="BA20" s="45">
        <v>0.5048</v>
      </c>
    </row>
    <row r="21" spans="1:53" ht="12.75">
      <c r="A21" s="61" t="s">
        <v>17</v>
      </c>
      <c r="B21" s="11" t="s">
        <v>3</v>
      </c>
      <c r="C21" s="45">
        <v>0.5142857142857142</v>
      </c>
      <c r="D21" s="45">
        <v>0.6811594202898551</v>
      </c>
      <c r="E21" s="45">
        <v>0.8953488372093024</v>
      </c>
      <c r="F21" s="19">
        <v>0.5</v>
      </c>
      <c r="G21" s="45">
        <v>0.3103448275862069</v>
      </c>
      <c r="H21" s="45">
        <v>0.12903225806451613</v>
      </c>
      <c r="I21" s="45">
        <v>0.03896103896103896</v>
      </c>
      <c r="J21" s="45">
        <v>0.046875</v>
      </c>
      <c r="K21" s="45">
        <v>0.05405405405405406</v>
      </c>
      <c r="L21" s="45">
        <v>0.07142857142857142</v>
      </c>
      <c r="M21" s="45">
        <v>0.4025974025974026</v>
      </c>
      <c r="N21" s="45">
        <v>0.4533333333333333</v>
      </c>
      <c r="O21" s="45">
        <v>0.02857142857142857</v>
      </c>
      <c r="P21" s="45">
        <v>0.037037037037037035</v>
      </c>
      <c r="Q21" s="45">
        <v>0.06493506493506493</v>
      </c>
      <c r="R21" s="45">
        <v>0.16666666666666666</v>
      </c>
      <c r="S21" s="45">
        <v>0.08333333333333333</v>
      </c>
      <c r="T21" s="19">
        <v>0.27941176470588236</v>
      </c>
      <c r="U21" s="19">
        <v>0.03225806451612903</v>
      </c>
      <c r="V21" s="19">
        <v>0.2777777777777778</v>
      </c>
      <c r="W21" s="45">
        <v>0.3815789473684211</v>
      </c>
      <c r="X21" s="19">
        <v>0.07865168539325842</v>
      </c>
      <c r="Y21" s="45">
        <v>0.10619469026548672</v>
      </c>
      <c r="Z21" s="45">
        <v>0.1566265060240964</v>
      </c>
      <c r="AA21" s="45">
        <v>0.10227272727272728</v>
      </c>
      <c r="AB21" s="45">
        <v>0.2982456140350877</v>
      </c>
      <c r="AC21" s="19">
        <v>0.1625</v>
      </c>
      <c r="AD21" s="19">
        <v>0.6933333333333334</v>
      </c>
      <c r="AE21" s="19">
        <v>0.46153846153846156</v>
      </c>
      <c r="AF21" s="74">
        <v>0.06493506493506493</v>
      </c>
      <c r="AG21" s="74">
        <v>0.03333333333333333</v>
      </c>
      <c r="AH21" s="75">
        <v>0.0759493670886076</v>
      </c>
      <c r="AI21" s="75">
        <v>0.5625</v>
      </c>
      <c r="AJ21" s="19">
        <v>0.7555555555555555</v>
      </c>
      <c r="AK21" s="19">
        <v>0.4019607843137255</v>
      </c>
      <c r="AL21" s="19">
        <v>0.6551724137931034</v>
      </c>
      <c r="AM21" s="19">
        <v>0.7415730337078652</v>
      </c>
      <c r="AN21" s="45">
        <v>0.9285714285714286</v>
      </c>
      <c r="AO21" s="19">
        <v>0.6106194690265486</v>
      </c>
      <c r="AP21" s="19">
        <v>0.3291139240506329</v>
      </c>
      <c r="AQ21" s="19">
        <v>0.30666666666666664</v>
      </c>
      <c r="AR21" s="19">
        <v>0.09433962264150944</v>
      </c>
      <c r="AS21" s="19">
        <v>0.11594202898550725</v>
      </c>
      <c r="AT21" s="19">
        <v>0.01639344262295082</v>
      </c>
      <c r="AU21" s="19">
        <v>0.027522935779816515</v>
      </c>
      <c r="AV21" s="19">
        <v>0</v>
      </c>
      <c r="AW21" s="45">
        <v>0.26</v>
      </c>
      <c r="AX21" s="45">
        <v>0.06862745098039216</v>
      </c>
      <c r="AY21" s="45">
        <v>0.054945054945054944</v>
      </c>
      <c r="AZ21" s="45">
        <v>0.031578947368421054</v>
      </c>
      <c r="BA21" s="45">
        <v>0.019</v>
      </c>
    </row>
    <row r="22" spans="1:53" ht="12.75">
      <c r="A22" s="61" t="s">
        <v>11</v>
      </c>
      <c r="B22" s="11" t="s">
        <v>4</v>
      </c>
      <c r="C22" s="45">
        <v>0.21428571428571427</v>
      </c>
      <c r="D22" s="45">
        <v>0.2608695652173913</v>
      </c>
      <c r="E22" s="45">
        <v>0.05813953488372093</v>
      </c>
      <c r="F22" s="19">
        <v>0.2236842105263158</v>
      </c>
      <c r="G22" s="45">
        <v>0.29310344827586204</v>
      </c>
      <c r="H22" s="45">
        <v>0.4838709677419355</v>
      </c>
      <c r="I22" s="45">
        <v>0.07792207792207792</v>
      </c>
      <c r="J22" s="45">
        <v>0.328125</v>
      </c>
      <c r="K22" s="45">
        <v>0.5540540540540541</v>
      </c>
      <c r="L22" s="45">
        <v>0.21428571428571427</v>
      </c>
      <c r="M22" s="45">
        <v>0.44155844155844154</v>
      </c>
      <c r="N22" s="45">
        <v>0.4666666666666667</v>
      </c>
      <c r="O22" s="45">
        <v>0.4</v>
      </c>
      <c r="P22" s="45">
        <v>0.2962962962962963</v>
      </c>
      <c r="Q22" s="45">
        <v>0.6493506493506493</v>
      </c>
      <c r="R22" s="45">
        <v>0.5606060606060606</v>
      </c>
      <c r="S22" s="45">
        <v>0.48333333333333334</v>
      </c>
      <c r="T22" s="45">
        <v>0.4852941176470588</v>
      </c>
      <c r="U22" s="45">
        <v>0.5967741935483871</v>
      </c>
      <c r="V22" s="45">
        <v>0.4722222222222222</v>
      </c>
      <c r="W22" s="45">
        <v>0.4605263157894737</v>
      </c>
      <c r="X22" s="19">
        <v>0.5617977528089888</v>
      </c>
      <c r="Y22" s="45">
        <v>0.6194690265486725</v>
      </c>
      <c r="Z22" s="45">
        <v>0.5180722891566265</v>
      </c>
      <c r="AA22" s="45">
        <v>0.6022727272727273</v>
      </c>
      <c r="AB22" s="45">
        <v>0.543859649122807</v>
      </c>
      <c r="AC22" s="19">
        <v>0.675</v>
      </c>
      <c r="AD22" s="19">
        <v>0.16</v>
      </c>
      <c r="AE22" s="19">
        <v>0.4307692307692308</v>
      </c>
      <c r="AF22" s="74">
        <v>0.5194805194805194</v>
      </c>
      <c r="AG22" s="74">
        <v>0.7444444444444445</v>
      </c>
      <c r="AH22" s="75">
        <v>0.6962025316455697</v>
      </c>
      <c r="AI22" s="75">
        <v>0.2875</v>
      </c>
      <c r="AJ22" s="19">
        <v>0.1111111111111111</v>
      </c>
      <c r="AK22" s="19">
        <v>0.2549019607843137</v>
      </c>
      <c r="AL22" s="19">
        <v>0.22988505747126436</v>
      </c>
      <c r="AM22" s="19">
        <v>0.2247191011235955</v>
      </c>
      <c r="AN22" s="45">
        <v>0.05714285714285714</v>
      </c>
      <c r="AO22" s="19">
        <v>0.26548672566371684</v>
      </c>
      <c r="AP22" s="19">
        <v>0.5316455696202531</v>
      </c>
      <c r="AQ22" s="19">
        <v>0.5733333333333334</v>
      </c>
      <c r="AR22" s="19">
        <v>0.6037735849056604</v>
      </c>
      <c r="AS22" s="19">
        <v>0.782608695652174</v>
      </c>
      <c r="AT22" s="19">
        <v>0.7868852459016393</v>
      </c>
      <c r="AU22" s="19">
        <v>0.3119266055045872</v>
      </c>
      <c r="AV22" s="19">
        <v>0.3431372549019608</v>
      </c>
      <c r="AW22" s="45">
        <v>0.5</v>
      </c>
      <c r="AX22" s="45">
        <v>0.4803921568627451</v>
      </c>
      <c r="AY22" s="45">
        <v>0.3956043956043956</v>
      </c>
      <c r="AZ22" s="45">
        <v>0.49473684210526314</v>
      </c>
      <c r="BA22" s="45">
        <v>0.4286</v>
      </c>
    </row>
    <row r="23" spans="2:53" ht="12.75">
      <c r="B23" s="11" t="s">
        <v>5</v>
      </c>
      <c r="C23" s="45">
        <v>0.11428571428571428</v>
      </c>
      <c r="D23" s="45">
        <v>0.028985507246376812</v>
      </c>
      <c r="E23" s="45">
        <v>0.023255813953488372</v>
      </c>
      <c r="F23" s="19">
        <v>0.013157894736842105</v>
      </c>
      <c r="G23" s="45">
        <v>0.06896551724137931</v>
      </c>
      <c r="H23" s="45">
        <v>0.04838709677419355</v>
      </c>
      <c r="I23" s="45">
        <v>0.03896103896103896</v>
      </c>
      <c r="J23" s="45">
        <v>0.03125</v>
      </c>
      <c r="K23" s="45">
        <v>0.04054054054054054</v>
      </c>
      <c r="L23" s="45">
        <v>0.023809523809523808</v>
      </c>
      <c r="M23" s="45">
        <v>0.025974025974025976</v>
      </c>
      <c r="N23" s="45">
        <v>0.013333333333333334</v>
      </c>
      <c r="O23" s="45">
        <v>0.02857142857142857</v>
      </c>
      <c r="P23" s="45">
        <v>0.024691358024691357</v>
      </c>
      <c r="Q23" s="45">
        <v>0.03896103896103896</v>
      </c>
      <c r="R23" s="45">
        <v>0.015151515151515152</v>
      </c>
      <c r="S23" s="45">
        <v>0.03333333333333333</v>
      </c>
      <c r="T23" s="45">
        <v>0.10294117647058823</v>
      </c>
      <c r="U23" s="45">
        <v>0.06451612903225806</v>
      </c>
      <c r="V23" s="45">
        <v>0.027777777777777776</v>
      </c>
      <c r="W23" s="45">
        <v>0.05263157894736842</v>
      </c>
      <c r="X23" s="19">
        <v>0.11235955056179775</v>
      </c>
      <c r="Y23" s="45">
        <v>0.05309734513274336</v>
      </c>
      <c r="Z23" s="45">
        <v>0.08433734939759036</v>
      </c>
      <c r="AA23" s="45">
        <v>0.125</v>
      </c>
      <c r="AB23" s="45">
        <v>0.10526315789473684</v>
      </c>
      <c r="AC23" s="19">
        <v>0.05</v>
      </c>
      <c r="AD23" s="19">
        <v>0.04</v>
      </c>
      <c r="AE23" s="19">
        <v>0.06153846153846154</v>
      </c>
      <c r="AF23" s="74">
        <v>0.09090909090909091</v>
      </c>
      <c r="AG23" s="74">
        <v>0.06666666666666667</v>
      </c>
      <c r="AH23" s="75">
        <v>0.0759493670886076</v>
      </c>
      <c r="AI23" s="75">
        <v>0.0625</v>
      </c>
      <c r="AJ23" s="19">
        <v>0.044444444444444446</v>
      </c>
      <c r="AK23" s="19">
        <v>0.049019607843137254</v>
      </c>
      <c r="AL23" s="19">
        <v>0.022988505747126436</v>
      </c>
      <c r="AM23" s="19">
        <v>0.033707865168539325</v>
      </c>
      <c r="AN23" s="45">
        <v>0</v>
      </c>
      <c r="AO23" s="19">
        <v>0</v>
      </c>
      <c r="AP23" s="19">
        <v>0</v>
      </c>
      <c r="AQ23" s="19">
        <v>0.02666666666666667</v>
      </c>
      <c r="AR23" s="19">
        <v>0.018867924528301886</v>
      </c>
      <c r="AS23" s="19">
        <v>0</v>
      </c>
      <c r="AT23" s="19">
        <v>0.01639344262295082</v>
      </c>
      <c r="AU23" s="19">
        <v>0.01834862385321101</v>
      </c>
      <c r="AV23" s="19">
        <v>0.0196078431372549</v>
      </c>
      <c r="AW23" s="45">
        <v>0.03</v>
      </c>
      <c r="AX23" s="45">
        <v>0.00980392156862745</v>
      </c>
      <c r="AY23" s="45">
        <v>0.02197802197802198</v>
      </c>
      <c r="AZ23" s="45">
        <v>0.042105263157894736</v>
      </c>
      <c r="BA23" s="45">
        <v>0.0476</v>
      </c>
    </row>
    <row r="24" spans="32:33" ht="12.75">
      <c r="AF24" s="70"/>
      <c r="AG24" s="70"/>
    </row>
    <row r="25" spans="1:53" ht="12.75">
      <c r="A25" s="61" t="s">
        <v>26</v>
      </c>
      <c r="C25" s="11">
        <v>70</v>
      </c>
      <c r="D25" s="11">
        <v>69</v>
      </c>
      <c r="E25" s="11">
        <v>86</v>
      </c>
      <c r="F25" s="11">
        <v>76</v>
      </c>
      <c r="G25" s="11">
        <v>58</v>
      </c>
      <c r="H25" s="11">
        <f>'[11]Responses Summary'!$B1</f>
        <v>62</v>
      </c>
      <c r="I25" s="11">
        <f>'[10]Responses Summary'!B1</f>
        <v>77</v>
      </c>
      <c r="J25" s="11">
        <f>'[1]Responses Summary'!$B$1</f>
        <v>64</v>
      </c>
      <c r="K25" s="11">
        <f>'[2]Responses Summary'!$B$1</f>
        <v>74</v>
      </c>
      <c r="L25" s="11">
        <f>'[3]Responses Summary'!$B$1</f>
        <v>84</v>
      </c>
      <c r="M25" s="11">
        <v>77</v>
      </c>
      <c r="N25" s="11">
        <v>75</v>
      </c>
      <c r="O25" s="11">
        <v>70</v>
      </c>
      <c r="P25" s="11">
        <v>81</v>
      </c>
      <c r="Q25" s="11">
        <v>77</v>
      </c>
      <c r="R25" s="11">
        <v>68</v>
      </c>
      <c r="S25" s="11">
        <v>61</v>
      </c>
      <c r="T25" s="11">
        <v>68</v>
      </c>
      <c r="U25" s="11">
        <v>62</v>
      </c>
      <c r="V25" s="11">
        <v>72</v>
      </c>
      <c r="W25" s="65">
        <v>76</v>
      </c>
      <c r="X25" s="11">
        <v>89</v>
      </c>
      <c r="Y25" s="11">
        <v>113</v>
      </c>
      <c r="Z25" s="65">
        <v>83</v>
      </c>
      <c r="AA25" s="65">
        <v>88</v>
      </c>
      <c r="AB25" s="65">
        <v>57</v>
      </c>
      <c r="AC25" s="11">
        <v>80</v>
      </c>
      <c r="AD25" s="11">
        <v>75</v>
      </c>
      <c r="AE25" s="77">
        <v>65</v>
      </c>
      <c r="AF25" s="78">
        <v>77</v>
      </c>
      <c r="AG25" s="70">
        <v>90</v>
      </c>
      <c r="AH25" s="70">
        <v>79</v>
      </c>
      <c r="AI25" s="71">
        <v>80</v>
      </c>
      <c r="AJ25" s="71">
        <v>90</v>
      </c>
      <c r="AK25" s="11">
        <v>102</v>
      </c>
      <c r="AL25" s="11">
        <v>87</v>
      </c>
      <c r="AM25" s="11">
        <v>89</v>
      </c>
      <c r="AN25" s="11">
        <v>70</v>
      </c>
      <c r="AO25" s="79">
        <v>113</v>
      </c>
      <c r="AP25" s="77">
        <v>79</v>
      </c>
      <c r="AQ25" s="11">
        <v>75</v>
      </c>
      <c r="AR25" s="11">
        <v>53</v>
      </c>
      <c r="AS25" s="11">
        <v>69</v>
      </c>
      <c r="AT25" s="11">
        <v>61</v>
      </c>
      <c r="AU25" s="11">
        <v>109</v>
      </c>
      <c r="AV25" s="11">
        <v>103</v>
      </c>
      <c r="AW25" s="11">
        <v>111</v>
      </c>
      <c r="AX25" s="11">
        <v>102</v>
      </c>
      <c r="AY25" s="11">
        <v>91</v>
      </c>
      <c r="AZ25" s="65">
        <v>95</v>
      </c>
      <c r="BA25" s="82">
        <v>105</v>
      </c>
    </row>
    <row r="26" spans="32:33" ht="12.75">
      <c r="AF26" s="70"/>
      <c r="AG26" s="70"/>
    </row>
    <row r="27" spans="5:33" ht="12.75">
      <c r="E27" s="11">
        <f>AVERAGE(E25:T25)</f>
        <v>72.375</v>
      </c>
      <c r="U27" s="11">
        <f>AVERAGE(U25:AB25)</f>
        <v>80</v>
      </c>
      <c r="AF27" s="70"/>
      <c r="AG27" s="70"/>
    </row>
    <row r="28" spans="1:33" ht="63.75">
      <c r="A28" s="61" t="s">
        <v>35</v>
      </c>
      <c r="AF28" s="70"/>
      <c r="AG28" s="70"/>
    </row>
    <row r="29" spans="3:41" ht="12.75">
      <c r="C29" s="8">
        <v>1999</v>
      </c>
      <c r="D29" s="8"/>
      <c r="E29" s="8">
        <v>2000</v>
      </c>
      <c r="I29" s="8">
        <v>2001</v>
      </c>
      <c r="M29" s="8">
        <v>2002</v>
      </c>
      <c r="Q29" s="8">
        <v>2003</v>
      </c>
      <c r="U29" s="11">
        <v>2004</v>
      </c>
      <c r="Y29" s="11">
        <v>2005</v>
      </c>
      <c r="AC29" s="11">
        <v>2006</v>
      </c>
      <c r="AG29" s="73">
        <v>2007</v>
      </c>
      <c r="AK29" s="11">
        <v>2008</v>
      </c>
      <c r="AO29" s="11">
        <v>2009</v>
      </c>
    </row>
    <row r="30" spans="3:41" ht="12.75">
      <c r="C30" s="28" t="s">
        <v>155</v>
      </c>
      <c r="D30" s="28" t="s">
        <v>154</v>
      </c>
      <c r="E30" s="28" t="s">
        <v>156</v>
      </c>
      <c r="F30" s="28" t="s">
        <v>157</v>
      </c>
      <c r="G30" s="28" t="s">
        <v>155</v>
      </c>
      <c r="H30" s="28" t="s">
        <v>154</v>
      </c>
      <c r="I30" s="28" t="s">
        <v>156</v>
      </c>
      <c r="J30" s="28" t="s">
        <v>157</v>
      </c>
      <c r="K30" s="28" t="s">
        <v>155</v>
      </c>
      <c r="L30" s="28" t="s">
        <v>154</v>
      </c>
      <c r="M30" s="28" t="s">
        <v>156</v>
      </c>
      <c r="N30" s="28" t="s">
        <v>157</v>
      </c>
      <c r="O30" s="28" t="s">
        <v>155</v>
      </c>
      <c r="P30" s="28" t="s">
        <v>154</v>
      </c>
      <c r="Q30" s="28" t="s">
        <v>156</v>
      </c>
      <c r="R30" s="28" t="s">
        <v>157</v>
      </c>
      <c r="S30" s="28" t="s">
        <v>155</v>
      </c>
      <c r="T30" s="28" t="s">
        <v>154</v>
      </c>
      <c r="U30" s="28" t="s">
        <v>156</v>
      </c>
      <c r="V30" s="28" t="s">
        <v>157</v>
      </c>
      <c r="W30" s="28" t="s">
        <v>155</v>
      </c>
      <c r="X30" s="28" t="s">
        <v>154</v>
      </c>
      <c r="Y30" s="28" t="s">
        <v>156</v>
      </c>
      <c r="Z30" s="28" t="s">
        <v>157</v>
      </c>
      <c r="AA30" s="28" t="s">
        <v>18</v>
      </c>
      <c r="AB30" s="28" t="s">
        <v>154</v>
      </c>
      <c r="AC30" s="28" t="s">
        <v>156</v>
      </c>
      <c r="AD30" s="28" t="s">
        <v>157</v>
      </c>
      <c r="AE30" s="28" t="s">
        <v>155</v>
      </c>
      <c r="AF30" s="80" t="s">
        <v>154</v>
      </c>
      <c r="AG30" s="80" t="s">
        <v>156</v>
      </c>
      <c r="AH30" s="80" t="s">
        <v>157</v>
      </c>
      <c r="AI30" s="80" t="s">
        <v>155</v>
      </c>
      <c r="AJ30" s="80" t="s">
        <v>154</v>
      </c>
      <c r="AK30" s="11" t="s">
        <v>156</v>
      </c>
      <c r="AL30" s="11" t="s">
        <v>157</v>
      </c>
      <c r="AM30" s="11" t="s">
        <v>155</v>
      </c>
      <c r="AN30" s="11" t="s">
        <v>154</v>
      </c>
      <c r="AO30" s="11" t="s">
        <v>156</v>
      </c>
    </row>
    <row r="31" spans="1:2" ht="12.75">
      <c r="A31" s="61" t="s">
        <v>22</v>
      </c>
      <c r="B31" s="11" t="s">
        <v>1</v>
      </c>
    </row>
    <row r="32" spans="1:41" ht="12.75">
      <c r="A32" s="61" t="s">
        <v>9</v>
      </c>
      <c r="B32" s="11" t="s">
        <v>2</v>
      </c>
      <c r="C32" s="19">
        <f>C5/(SUM(C$5:C$7))</f>
        <v>0.35714285714285715</v>
      </c>
      <c r="D32" s="19">
        <f aca="true" t="shared" si="0" ref="D32:I32">D5/(SUM(D$5:D$7))</f>
        <v>0.16176470588235295</v>
      </c>
      <c r="E32" s="19">
        <f t="shared" si="0"/>
        <v>0.08139534883720931</v>
      </c>
      <c r="F32" s="19">
        <f t="shared" si="0"/>
        <v>0.2894736842105263</v>
      </c>
      <c r="G32" s="19">
        <f t="shared" si="0"/>
        <v>0.27586206896551724</v>
      </c>
      <c r="H32" s="19">
        <f t="shared" si="0"/>
        <v>0.22580645161290322</v>
      </c>
      <c r="I32" s="19">
        <f t="shared" si="0"/>
        <v>0.19480519480519481</v>
      </c>
      <c r="J32" s="19">
        <f aca="true" t="shared" si="1" ref="J32:K34">J5/(SUM(J$5:J$7))</f>
        <v>0.0625</v>
      </c>
      <c r="K32" s="19">
        <f t="shared" si="1"/>
        <v>0.08108108108108109</v>
      </c>
      <c r="L32" s="19">
        <f aca="true" t="shared" si="2" ref="L32:O34">L5/(SUM(L$5:L$7))</f>
        <v>0.012048192771084338</v>
      </c>
      <c r="M32" s="19">
        <f t="shared" si="2"/>
        <v>0.012987012987012988</v>
      </c>
      <c r="N32" s="19">
        <f t="shared" si="2"/>
        <v>0.12</v>
      </c>
      <c r="O32" s="19">
        <f t="shared" si="2"/>
        <v>0.15714285714285714</v>
      </c>
      <c r="P32" s="19">
        <f>P5/(SUM(P$5:P$7))</f>
        <v>0.1111111111111111</v>
      </c>
      <c r="T32" s="45">
        <f>'[8]Responses Summary'!$I$22</f>
        <v>0.25</v>
      </c>
      <c r="U32" s="45">
        <f>'[9]Responses Summary'!$I$22</f>
        <v>0.20967741935483872</v>
      </c>
      <c r="V32" s="19">
        <v>0.3194444444444444</v>
      </c>
      <c r="AA32" s="45">
        <v>0.6477272727272727</v>
      </c>
      <c r="AK32" s="19">
        <v>0.09900990099009901</v>
      </c>
      <c r="AN32" s="45">
        <v>0.1</v>
      </c>
      <c r="AO32" s="19">
        <v>0.035398230088495575</v>
      </c>
    </row>
    <row r="33" spans="1:41" ht="12.75">
      <c r="A33" s="61" t="s">
        <v>10</v>
      </c>
      <c r="B33" s="11" t="s">
        <v>3</v>
      </c>
      <c r="C33" s="19">
        <f aca="true" t="shared" si="3" ref="C33:I34">C6/(SUM(C$5:C$7))</f>
        <v>0.2571428571428571</v>
      </c>
      <c r="D33" s="19">
        <f t="shared" si="3"/>
        <v>0.1911764705882353</v>
      </c>
      <c r="E33" s="19">
        <f t="shared" si="3"/>
        <v>0.22093023255813954</v>
      </c>
      <c r="F33" s="19">
        <f t="shared" si="3"/>
        <v>0.09210526315789473</v>
      </c>
      <c r="G33" s="19">
        <f t="shared" si="3"/>
        <v>0.13793103448275862</v>
      </c>
      <c r="H33" s="19">
        <f t="shared" si="3"/>
        <v>0.22580645161290322</v>
      </c>
      <c r="I33" s="19">
        <f t="shared" si="3"/>
        <v>0.2597402597402597</v>
      </c>
      <c r="J33" s="19">
        <f t="shared" si="1"/>
        <v>0.453125</v>
      </c>
      <c r="K33" s="19">
        <f t="shared" si="1"/>
        <v>0.6486486486486487</v>
      </c>
      <c r="L33" s="19">
        <f t="shared" si="2"/>
        <v>0.8313253012048193</v>
      </c>
      <c r="M33" s="19">
        <f t="shared" si="2"/>
        <v>0.935064935064935</v>
      </c>
      <c r="N33" s="19">
        <f t="shared" si="2"/>
        <v>0.4266666666666667</v>
      </c>
      <c r="O33" s="19">
        <f t="shared" si="2"/>
        <v>0.38571428571428573</v>
      </c>
      <c r="P33" s="19">
        <f>P6/(SUM(P$5:P$7))</f>
        <v>0.4074074074074074</v>
      </c>
      <c r="T33" s="45">
        <f>'[8]Responses Summary'!$I$23</f>
        <v>0.17647058823529413</v>
      </c>
      <c r="U33" s="45">
        <f>'[9]Responses Summary'!$I$23</f>
        <v>0.16129032258064516</v>
      </c>
      <c r="V33" s="19">
        <v>0.1388888888888889</v>
      </c>
      <c r="AA33" s="45">
        <v>0.045454545454545456</v>
      </c>
      <c r="AK33" s="19">
        <v>0.43564356435643564</v>
      </c>
      <c r="AN33" s="45">
        <v>0.6142857142857143</v>
      </c>
      <c r="AO33" s="19">
        <v>0.8141592920353983</v>
      </c>
    </row>
    <row r="34" spans="1:41" ht="12.75">
      <c r="A34" s="61" t="s">
        <v>11</v>
      </c>
      <c r="B34" s="11" t="s">
        <v>4</v>
      </c>
      <c r="C34" s="19">
        <f t="shared" si="3"/>
        <v>0.38571428571428573</v>
      </c>
      <c r="D34" s="19">
        <f t="shared" si="3"/>
        <v>0.6470588235294118</v>
      </c>
      <c r="E34" s="19">
        <f t="shared" si="3"/>
        <v>0.6976744186046512</v>
      </c>
      <c r="F34" s="19">
        <f t="shared" si="3"/>
        <v>0.618421052631579</v>
      </c>
      <c r="G34" s="19">
        <f t="shared" si="3"/>
        <v>0.5862068965517241</v>
      </c>
      <c r="H34" s="19">
        <f t="shared" si="3"/>
        <v>0.5483870967741935</v>
      </c>
      <c r="I34" s="19">
        <f t="shared" si="3"/>
        <v>0.5454545454545454</v>
      </c>
      <c r="J34" s="19">
        <f t="shared" si="1"/>
        <v>0.484375</v>
      </c>
      <c r="K34" s="19">
        <f t="shared" si="1"/>
        <v>0.2702702702702703</v>
      </c>
      <c r="L34" s="19">
        <f t="shared" si="2"/>
        <v>0.1566265060240964</v>
      </c>
      <c r="M34" s="19">
        <f t="shared" si="2"/>
        <v>0.05194805194805195</v>
      </c>
      <c r="N34" s="19">
        <f t="shared" si="2"/>
        <v>0.4533333333333333</v>
      </c>
      <c r="O34" s="19">
        <f t="shared" si="2"/>
        <v>0.45714285714285713</v>
      </c>
      <c r="P34" s="19">
        <f>P7/(SUM(P$5:P$7))</f>
        <v>0.48148148148148145</v>
      </c>
      <c r="T34" s="45">
        <f>'[8]Responses Summary'!$I$24</f>
        <v>0.5735294117647058</v>
      </c>
      <c r="U34" s="45">
        <f>'[9]Responses Summary'!$I$24</f>
        <v>0.6290322580645161</v>
      </c>
      <c r="V34" s="19">
        <v>0.5416666666666666</v>
      </c>
      <c r="AA34" s="45">
        <v>0.3068181818181818</v>
      </c>
      <c r="AK34" s="19">
        <v>0.46534653465346537</v>
      </c>
      <c r="AN34" s="45">
        <v>0.2857142857142857</v>
      </c>
      <c r="AO34" s="19">
        <v>0.1504424778761062</v>
      </c>
    </row>
    <row r="35" spans="3:40" ht="12.75">
      <c r="C35" s="19"/>
      <c r="AN35" s="45"/>
    </row>
    <row r="36" spans="1:40" ht="12.75">
      <c r="A36" s="61" t="s">
        <v>23</v>
      </c>
      <c r="B36" s="11" t="s">
        <v>6</v>
      </c>
      <c r="AN36" s="45"/>
    </row>
    <row r="37" spans="1:41" ht="12.75">
      <c r="A37" s="61" t="s">
        <v>12</v>
      </c>
      <c r="B37" s="11" t="s">
        <v>2</v>
      </c>
      <c r="C37" s="19">
        <f>C10/(SUM(C$10:C$12))</f>
        <v>0.1904761904761905</v>
      </c>
      <c r="D37" s="19">
        <f aca="true" t="shared" si="4" ref="D37:I37">D10/(SUM(D$10:D$12))</f>
        <v>0.16666666666666666</v>
      </c>
      <c r="E37" s="19">
        <f t="shared" si="4"/>
        <v>0.10975609756097562</v>
      </c>
      <c r="F37" s="19">
        <f t="shared" si="4"/>
        <v>0.17567567567567566</v>
      </c>
      <c r="G37" s="19">
        <f t="shared" si="4"/>
        <v>0.08771929824561404</v>
      </c>
      <c r="H37" s="19">
        <f t="shared" si="4"/>
        <v>0.21666666666666667</v>
      </c>
      <c r="I37" s="19">
        <f t="shared" si="4"/>
        <v>0.27142857142857146</v>
      </c>
      <c r="J37" s="19">
        <f aca="true" t="shared" si="5" ref="J37:K39">J10/(SUM(J$10:J$12))</f>
        <v>0.20634920634920634</v>
      </c>
      <c r="K37" s="19">
        <f t="shared" si="5"/>
        <v>0.16901408450704225</v>
      </c>
      <c r="L37" s="19">
        <f aca="true" t="shared" si="6" ref="L37:O39">L10/(SUM(L$10:L$12))</f>
        <v>0.04878048780487805</v>
      </c>
      <c r="M37" s="19">
        <f t="shared" si="6"/>
        <v>0.013333333333333334</v>
      </c>
      <c r="N37" s="19">
        <f t="shared" si="6"/>
        <v>0.10810810810810811</v>
      </c>
      <c r="O37" s="19">
        <f t="shared" si="6"/>
        <v>0.2898550724637681</v>
      </c>
      <c r="P37" s="19">
        <f>P10/(SUM(P$10:P$12))</f>
        <v>0.2875</v>
      </c>
      <c r="T37" s="45">
        <f>'[8]Responses Summary'!$J$22</f>
        <v>0.3230769230769231</v>
      </c>
      <c r="U37" s="45">
        <f>'[8]Responses Summary'!$J$22</f>
        <v>0.3230769230769231</v>
      </c>
      <c r="V37" s="19">
        <v>0.22857142857142856</v>
      </c>
      <c r="AA37" s="19">
        <v>0.42857142857142855</v>
      </c>
      <c r="AK37" s="19">
        <v>0.0891089108910891</v>
      </c>
      <c r="AN37" s="45">
        <v>0</v>
      </c>
      <c r="AO37" s="19">
        <v>0.008928571428571428</v>
      </c>
    </row>
    <row r="38" spans="1:41" ht="12.75">
      <c r="A38" s="61" t="s">
        <v>13</v>
      </c>
      <c r="B38" s="11" t="s">
        <v>3</v>
      </c>
      <c r="C38" s="19">
        <f aca="true" t="shared" si="7" ref="C38:I39">C11/(SUM(C$10:C$12))</f>
        <v>0.33333333333333337</v>
      </c>
      <c r="D38" s="19">
        <f t="shared" si="7"/>
        <v>0.393939393939394</v>
      </c>
      <c r="E38" s="19">
        <f t="shared" si="7"/>
        <v>0.6585365853658537</v>
      </c>
      <c r="F38" s="19">
        <f t="shared" si="7"/>
        <v>0.44594594594594594</v>
      </c>
      <c r="G38" s="19">
        <f t="shared" si="7"/>
        <v>0.4736842105263158</v>
      </c>
      <c r="H38" s="19">
        <f t="shared" si="7"/>
        <v>0.2833333333333333</v>
      </c>
      <c r="I38" s="19">
        <f t="shared" si="7"/>
        <v>0.2857142857142857</v>
      </c>
      <c r="J38" s="19">
        <f t="shared" si="5"/>
        <v>0.3492063492063492</v>
      </c>
      <c r="K38" s="19">
        <f t="shared" si="5"/>
        <v>0.36619718309859156</v>
      </c>
      <c r="L38" s="19">
        <f t="shared" si="6"/>
        <v>0.6707317073170731</v>
      </c>
      <c r="M38" s="19">
        <f t="shared" si="6"/>
        <v>0.6266666666666667</v>
      </c>
      <c r="N38" s="19">
        <f t="shared" si="6"/>
        <v>0.3108108108108108</v>
      </c>
      <c r="O38" s="19">
        <f t="shared" si="6"/>
        <v>0.2608695652173913</v>
      </c>
      <c r="P38" s="19">
        <f>P11/(SUM(P$10:P$12))</f>
        <v>0.125</v>
      </c>
      <c r="T38" s="45">
        <f>'[8]Responses Summary'!$J$23</f>
        <v>0.18461538461538463</v>
      </c>
      <c r="U38" s="45">
        <f>'[8]Responses Summary'!$J$23</f>
        <v>0.18461538461538463</v>
      </c>
      <c r="V38" s="19">
        <v>0.18571428571428572</v>
      </c>
      <c r="AA38" s="19">
        <v>0.09523809523809523</v>
      </c>
      <c r="AK38" s="19">
        <v>0.7326732673267327</v>
      </c>
      <c r="AN38" s="45">
        <v>0.9</v>
      </c>
      <c r="AO38" s="19">
        <v>0.7857142857142857</v>
      </c>
    </row>
    <row r="39" spans="1:41" ht="12.75">
      <c r="A39" s="61" t="s">
        <v>11</v>
      </c>
      <c r="B39" s="11" t="s">
        <v>4</v>
      </c>
      <c r="C39" s="19">
        <f t="shared" si="7"/>
        <v>0.4761904761904762</v>
      </c>
      <c r="D39" s="19">
        <f t="shared" si="7"/>
        <v>0.4393939393939394</v>
      </c>
      <c r="E39" s="19">
        <f t="shared" si="7"/>
        <v>0.23170731707317074</v>
      </c>
      <c r="F39" s="19">
        <f t="shared" si="7"/>
        <v>0.3783783783783783</v>
      </c>
      <c r="G39" s="19">
        <f t="shared" si="7"/>
        <v>0.43859649122807015</v>
      </c>
      <c r="H39" s="19">
        <f t="shared" si="7"/>
        <v>0.5</v>
      </c>
      <c r="I39" s="19">
        <f t="shared" si="7"/>
        <v>0.4428571428571429</v>
      </c>
      <c r="J39" s="19">
        <f t="shared" si="5"/>
        <v>0.4444444444444444</v>
      </c>
      <c r="K39" s="19">
        <f t="shared" si="5"/>
        <v>0.46478873239436613</v>
      </c>
      <c r="L39" s="19">
        <f t="shared" si="6"/>
        <v>0.28048780487804875</v>
      </c>
      <c r="M39" s="19">
        <f t="shared" si="6"/>
        <v>0.36</v>
      </c>
      <c r="N39" s="19">
        <f t="shared" si="6"/>
        <v>0.5810810810810811</v>
      </c>
      <c r="O39" s="19">
        <f t="shared" si="6"/>
        <v>0.4492753623188406</v>
      </c>
      <c r="P39" s="19">
        <f>P12/(SUM(P$10:P$12))</f>
        <v>0.5875</v>
      </c>
      <c r="T39" s="45">
        <f>'[8]Responses Summary'!$J$24</f>
        <v>0.49230769230769234</v>
      </c>
      <c r="U39" s="45">
        <f>'[8]Responses Summary'!$J$24</f>
        <v>0.49230769230769234</v>
      </c>
      <c r="V39" s="19">
        <v>0.5857142857142857</v>
      </c>
      <c r="AA39" s="19">
        <v>0.47619047619047616</v>
      </c>
      <c r="AK39" s="19">
        <v>0.1782178217821782</v>
      </c>
      <c r="AN39" s="45">
        <v>0.1</v>
      </c>
      <c r="AO39" s="19">
        <v>0.20535714285714285</v>
      </c>
    </row>
    <row r="40" ht="12.75">
      <c r="AN40" s="45"/>
    </row>
    <row r="41" spans="1:40" ht="12.75">
      <c r="A41" s="61" t="s">
        <v>24</v>
      </c>
      <c r="B41" s="11" t="s">
        <v>7</v>
      </c>
      <c r="AN41" s="45"/>
    </row>
    <row r="42" spans="1:41" ht="12.75">
      <c r="A42" s="61" t="s">
        <v>14</v>
      </c>
      <c r="B42" s="11" t="s">
        <v>2</v>
      </c>
      <c r="C42" s="19">
        <f>C15/(SUM(C$15:C$17))</f>
        <v>0.20967741935483872</v>
      </c>
      <c r="D42" s="19">
        <f aca="true" t="shared" si="8" ref="D42:I42">D15/(SUM(D$15:D$17))</f>
        <v>0.07575757575757576</v>
      </c>
      <c r="E42" s="19">
        <f t="shared" si="8"/>
        <v>0.07317073170731705</v>
      </c>
      <c r="F42" s="19">
        <f t="shared" si="8"/>
        <v>0.17808219178082194</v>
      </c>
      <c r="G42" s="19">
        <f t="shared" si="8"/>
        <v>0.15384615384615385</v>
      </c>
      <c r="H42" s="19">
        <f t="shared" si="8"/>
        <v>0.08196721311475409</v>
      </c>
      <c r="I42" s="19">
        <f t="shared" si="8"/>
        <v>0.29850746268656714</v>
      </c>
      <c r="J42" s="19">
        <f aca="true" t="shared" si="9" ref="J42:K44">J15/(SUM(J$15:J$17))</f>
        <v>0.16071428571428573</v>
      </c>
      <c r="K42" s="19">
        <f t="shared" si="9"/>
        <v>0.1791044776119403</v>
      </c>
      <c r="L42" s="19">
        <f aca="true" t="shared" si="10" ref="L42:O44">L15/(SUM(L$15:L$17))</f>
        <v>0.07894736842105261</v>
      </c>
      <c r="M42" s="19">
        <f t="shared" si="10"/>
        <v>0.09589041095890412</v>
      </c>
      <c r="N42" s="19">
        <f t="shared" si="10"/>
        <v>0.14084507042253522</v>
      </c>
      <c r="O42" s="19">
        <f t="shared" si="10"/>
        <v>0.4090909090909091</v>
      </c>
      <c r="P42" s="19">
        <f>P15/(SUM(P$15:P$17))</f>
        <v>0.33766233766233766</v>
      </c>
      <c r="T42" s="45">
        <f>'[8]Responses Summary'!$K$22</f>
        <v>0.17543859649122806</v>
      </c>
      <c r="U42" s="45">
        <f>'[9]Responses Summary'!$K$22</f>
        <v>0.2807017543859649</v>
      </c>
      <c r="V42" s="19">
        <v>0.44776119402985076</v>
      </c>
      <c r="AA42" s="45">
        <v>0.2597402597402597</v>
      </c>
      <c r="AK42" s="19">
        <v>0.020618556701030927</v>
      </c>
      <c r="AN42" s="69">
        <v>0</v>
      </c>
      <c r="AO42" s="19">
        <v>0</v>
      </c>
    </row>
    <row r="43" spans="1:41" ht="12.75">
      <c r="A43" s="61" t="s">
        <v>15</v>
      </c>
      <c r="B43" s="11" t="s">
        <v>3</v>
      </c>
      <c r="C43" s="19">
        <f aca="true" t="shared" si="11" ref="C43:I44">C16/(SUM(C$15:C$17))</f>
        <v>0.20967741935483872</v>
      </c>
      <c r="D43" s="19">
        <f t="shared" si="11"/>
        <v>0.30303030303030304</v>
      </c>
      <c r="E43" s="19">
        <f t="shared" si="11"/>
        <v>0.3048780487804878</v>
      </c>
      <c r="F43" s="19">
        <f t="shared" si="11"/>
        <v>0.1917808219178082</v>
      </c>
      <c r="G43" s="19">
        <f t="shared" si="11"/>
        <v>0.2692307692307692</v>
      </c>
      <c r="H43" s="19">
        <f t="shared" si="11"/>
        <v>0.22950819672131145</v>
      </c>
      <c r="I43" s="19">
        <f t="shared" si="11"/>
        <v>0.20895522388059704</v>
      </c>
      <c r="J43" s="19">
        <f t="shared" si="9"/>
        <v>0.26785714285714285</v>
      </c>
      <c r="K43" s="19">
        <f t="shared" si="9"/>
        <v>0.22388059701492535</v>
      </c>
      <c r="L43" s="19">
        <f t="shared" si="10"/>
        <v>0.4605263157894737</v>
      </c>
      <c r="M43" s="19">
        <f t="shared" si="10"/>
        <v>0.3972602739726028</v>
      </c>
      <c r="N43" s="19">
        <f t="shared" si="10"/>
        <v>0.18309859154929578</v>
      </c>
      <c r="O43" s="19">
        <f t="shared" si="10"/>
        <v>0.09090909090909091</v>
      </c>
      <c r="P43" s="19">
        <f>P16/(SUM(P$15:P$17))</f>
        <v>0.0909090909090909</v>
      </c>
      <c r="T43" s="45">
        <f>'[8]Responses Summary'!$K$23</f>
        <v>0.08771929824561403</v>
      </c>
      <c r="U43" s="45">
        <f>'[9]Responses Summary'!$K$23</f>
        <v>0.03508771929824561</v>
      </c>
      <c r="V43" s="19">
        <v>0.07462686567164178</v>
      </c>
      <c r="AA43" s="45">
        <v>0.012987012987012988</v>
      </c>
      <c r="AK43" s="19">
        <v>0.5670103092783505</v>
      </c>
      <c r="AN43" s="69">
        <v>0.9558823529411765</v>
      </c>
      <c r="AO43" s="19">
        <v>0.7657657657657657</v>
      </c>
    </row>
    <row r="44" spans="1:41" ht="12.75">
      <c r="A44" s="61" t="s">
        <v>11</v>
      </c>
      <c r="B44" s="11" t="s">
        <v>4</v>
      </c>
      <c r="C44" s="19">
        <f t="shared" si="11"/>
        <v>0.5806451612903225</v>
      </c>
      <c r="D44" s="19">
        <f t="shared" si="11"/>
        <v>0.6212121212121212</v>
      </c>
      <c r="E44" s="19">
        <f t="shared" si="11"/>
        <v>0.6219512195121951</v>
      </c>
      <c r="F44" s="19">
        <f t="shared" si="11"/>
        <v>0.6301369863013698</v>
      </c>
      <c r="G44" s="19">
        <f t="shared" si="11"/>
        <v>0.576923076923077</v>
      </c>
      <c r="H44" s="19">
        <f t="shared" si="11"/>
        <v>0.6885245901639344</v>
      </c>
      <c r="I44" s="19">
        <f t="shared" si="11"/>
        <v>0.4925373134328358</v>
      </c>
      <c r="J44" s="19">
        <f t="shared" si="9"/>
        <v>0.5714285714285714</v>
      </c>
      <c r="K44" s="19">
        <f t="shared" si="9"/>
        <v>0.5970149253731343</v>
      </c>
      <c r="L44" s="19">
        <f t="shared" si="10"/>
        <v>0.4605263157894737</v>
      </c>
      <c r="M44" s="19">
        <f t="shared" si="10"/>
        <v>0.5068493150684932</v>
      </c>
      <c r="N44" s="19">
        <f t="shared" si="10"/>
        <v>0.676056338028169</v>
      </c>
      <c r="O44" s="19">
        <f t="shared" si="10"/>
        <v>0.5</v>
      </c>
      <c r="P44" s="19">
        <f>P17/(SUM(P$15:P$17))</f>
        <v>0.5714285714285714</v>
      </c>
      <c r="T44" s="45">
        <f>'[8]Responses Summary'!$K$24</f>
        <v>0.7368421052631579</v>
      </c>
      <c r="U44" s="45">
        <f>'[9]Responses Summary'!$K$24</f>
        <v>0.6842105263157895</v>
      </c>
      <c r="V44" s="19">
        <v>0.47761194029850745</v>
      </c>
      <c r="AA44" s="45">
        <v>0.7272727272727273</v>
      </c>
      <c r="AK44" s="19">
        <v>0.41237113402061853</v>
      </c>
      <c r="AN44" s="69">
        <v>0.04411764705882353</v>
      </c>
      <c r="AO44" s="19">
        <v>0.23423423423423423</v>
      </c>
    </row>
    <row r="45" ht="12.75">
      <c r="AN45" s="45"/>
    </row>
    <row r="46" spans="1:40" ht="12.75">
      <c r="A46" s="61" t="s">
        <v>25</v>
      </c>
      <c r="B46" s="11" t="s">
        <v>8</v>
      </c>
      <c r="AN46" s="45"/>
    </row>
    <row r="47" spans="1:41" ht="12.75">
      <c r="A47" s="61" t="s">
        <v>16</v>
      </c>
      <c r="B47" s="11" t="s">
        <v>2</v>
      </c>
      <c r="C47" s="19">
        <f>C20/(SUM(C$20:C$22))</f>
        <v>0.1774193548387097</v>
      </c>
      <c r="D47" s="19">
        <f aca="true" t="shared" si="12" ref="D47:I47">D20/(SUM(D$20:D$22))</f>
        <v>0.029850746268656712</v>
      </c>
      <c r="E47" s="19">
        <f t="shared" si="12"/>
        <v>0.023809523809523808</v>
      </c>
      <c r="F47" s="19">
        <f t="shared" si="12"/>
        <v>0.26666666666666666</v>
      </c>
      <c r="G47" s="19">
        <f t="shared" si="12"/>
        <v>0.3518518518518518</v>
      </c>
      <c r="H47" s="19">
        <f t="shared" si="12"/>
        <v>0.35593220338983045</v>
      </c>
      <c r="I47" s="19">
        <f t="shared" si="12"/>
        <v>0.8783783783783783</v>
      </c>
      <c r="J47" s="19">
        <f aca="true" t="shared" si="13" ref="J47:K49">J20/(SUM(J$20:J$22))</f>
        <v>0.6129032258064516</v>
      </c>
      <c r="K47" s="19">
        <f t="shared" si="13"/>
        <v>0.36619718309859156</v>
      </c>
      <c r="L47" s="19">
        <f aca="true" t="shared" si="14" ref="L47:O49">L20/(SUM(L$20:L$22))</f>
        <v>0.7073170731707317</v>
      </c>
      <c r="M47" s="19">
        <f t="shared" si="14"/>
        <v>0.13333333333333333</v>
      </c>
      <c r="N47" s="19">
        <f t="shared" si="14"/>
        <v>0.06756756756756757</v>
      </c>
      <c r="O47" s="19">
        <f t="shared" si="14"/>
        <v>0.5588235294117647</v>
      </c>
      <c r="P47" s="19">
        <f>P20/(SUM(P$20:P$22))</f>
        <v>0.6582278481012659</v>
      </c>
      <c r="T47" s="45">
        <f>'[8]Responses Summary'!$L$22</f>
        <v>0.14754098360655737</v>
      </c>
      <c r="U47" s="45">
        <f>'[9]Responses Summary'!$L$22</f>
        <v>0.3275862068965517</v>
      </c>
      <c r="V47" s="19">
        <v>0.22857142857142856</v>
      </c>
      <c r="AA47" s="45">
        <v>0.19480519480519481</v>
      </c>
      <c r="AK47" s="19">
        <v>0.30927835051546393</v>
      </c>
      <c r="AN47" s="45">
        <v>0.014285714285714285</v>
      </c>
      <c r="AO47" s="19">
        <v>0.12389380530973451</v>
      </c>
    </row>
    <row r="48" spans="1:41" ht="12.75">
      <c r="A48" s="61" t="s">
        <v>17</v>
      </c>
      <c r="B48" s="11" t="s">
        <v>3</v>
      </c>
      <c r="C48" s="19">
        <f aca="true" t="shared" si="15" ref="C48:I49">C21/(SUM(C$20:C$22))</f>
        <v>0.5806451612903225</v>
      </c>
      <c r="D48" s="19">
        <f t="shared" si="15"/>
        <v>0.7014925373134328</v>
      </c>
      <c r="E48" s="19">
        <f t="shared" si="15"/>
        <v>0.9166666666666666</v>
      </c>
      <c r="F48" s="19">
        <f t="shared" si="15"/>
        <v>0.5066666666666667</v>
      </c>
      <c r="G48" s="19">
        <f t="shared" si="15"/>
        <v>0.3333333333333333</v>
      </c>
      <c r="H48" s="19">
        <f t="shared" si="15"/>
        <v>0.13559322033898305</v>
      </c>
      <c r="I48" s="19">
        <f t="shared" si="15"/>
        <v>0.04054054054054054</v>
      </c>
      <c r="J48" s="19">
        <f t="shared" si="13"/>
        <v>0.04838709677419355</v>
      </c>
      <c r="K48" s="19">
        <f t="shared" si="13"/>
        <v>0.05633802816901409</v>
      </c>
      <c r="L48" s="19">
        <f t="shared" si="14"/>
        <v>0.07317073170731707</v>
      </c>
      <c r="M48" s="19">
        <f t="shared" si="14"/>
        <v>0.4133333333333334</v>
      </c>
      <c r="N48" s="19">
        <f t="shared" si="14"/>
        <v>0.45945945945945943</v>
      </c>
      <c r="O48" s="19">
        <f t="shared" si="14"/>
        <v>0.029411764705882353</v>
      </c>
      <c r="P48" s="19">
        <f>P21/(SUM(P$20:P$22))</f>
        <v>0.0379746835443038</v>
      </c>
      <c r="T48" s="45">
        <f>'[8]Responses Summary'!$L$23</f>
        <v>0.3114754098360656</v>
      </c>
      <c r="U48" s="45">
        <f>'[9]Responses Summary'!$L$23</f>
        <v>0.034482758620689655</v>
      </c>
      <c r="V48" s="19">
        <v>0.2857142857142857</v>
      </c>
      <c r="AA48" s="45">
        <v>0.11688311688311688</v>
      </c>
      <c r="AK48" s="19">
        <v>0.422680412371134</v>
      </c>
      <c r="AN48" s="45">
        <v>0.9285714285714286</v>
      </c>
      <c r="AO48" s="19">
        <v>0.6106194690265486</v>
      </c>
    </row>
    <row r="49" spans="1:41" ht="12.75">
      <c r="A49" s="61" t="s">
        <v>11</v>
      </c>
      <c r="B49" s="11" t="s">
        <v>4</v>
      </c>
      <c r="C49" s="19">
        <f t="shared" si="15"/>
        <v>0.24193548387096775</v>
      </c>
      <c r="D49" s="19">
        <f t="shared" si="15"/>
        <v>0.2686567164179104</v>
      </c>
      <c r="E49" s="19">
        <f t="shared" si="15"/>
        <v>0.05952380952380952</v>
      </c>
      <c r="F49" s="19">
        <f t="shared" si="15"/>
        <v>0.22666666666666668</v>
      </c>
      <c r="G49" s="19">
        <f t="shared" si="15"/>
        <v>0.31481481481481477</v>
      </c>
      <c r="H49" s="19">
        <f t="shared" si="15"/>
        <v>0.5084745762711864</v>
      </c>
      <c r="I49" s="19">
        <f t="shared" si="15"/>
        <v>0.08108108108108109</v>
      </c>
      <c r="J49" s="19">
        <f t="shared" si="13"/>
        <v>0.3387096774193548</v>
      </c>
      <c r="K49" s="19">
        <f t="shared" si="13"/>
        <v>0.5774647887323944</v>
      </c>
      <c r="L49" s="19">
        <f t="shared" si="14"/>
        <v>0.21951219512195122</v>
      </c>
      <c r="M49" s="19">
        <f t="shared" si="14"/>
        <v>0.4533333333333333</v>
      </c>
      <c r="N49" s="19">
        <f t="shared" si="14"/>
        <v>0.47297297297297297</v>
      </c>
      <c r="O49" s="19">
        <f t="shared" si="14"/>
        <v>0.411764705882353</v>
      </c>
      <c r="P49" s="19">
        <f>P22/(SUM(P$20:P$22))</f>
        <v>0.3037974683544304</v>
      </c>
      <c r="T49" s="45">
        <f>'[8]Responses Summary'!$L$24</f>
        <v>0.5409836065573771</v>
      </c>
      <c r="U49" s="45">
        <f>'[9]Responses Summary'!$L$24</f>
        <v>0.6379310344827587</v>
      </c>
      <c r="V49" s="19">
        <v>0.4857142857142857</v>
      </c>
      <c r="AA49" s="45">
        <v>0.6883116883116883</v>
      </c>
      <c r="AK49" s="19">
        <v>0.26804123711340205</v>
      </c>
      <c r="AN49" s="45">
        <v>0.05714285714285714</v>
      </c>
      <c r="AO49" s="19">
        <v>0.26548672566371684</v>
      </c>
    </row>
  </sheetData>
  <sheetProtection/>
  <printOptions/>
  <pageMargins left="0.5" right="0.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9"/>
  <sheetViews>
    <sheetView zoomScalePageLayoutView="0" workbookViewId="0" topLeftCell="A1">
      <pane xSplit="2" ySplit="5" topLeftCell="D2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63" sqref="F63"/>
    </sheetView>
  </sheetViews>
  <sheetFormatPr defaultColWidth="8.8515625" defaultRowHeight="12.75"/>
  <cols>
    <col min="1" max="1" width="7.8515625" style="11" customWidth="1"/>
    <col min="2" max="2" width="7.00390625" style="11" customWidth="1"/>
    <col min="3" max="6" width="8.7109375" style="11" customWidth="1"/>
    <col min="7" max="7" width="3.7109375" style="11" customWidth="1"/>
    <col min="8" max="11" width="8.7109375" style="11" customWidth="1"/>
    <col min="12" max="12" width="3.7109375" style="11" customWidth="1"/>
    <col min="13" max="16" width="8.7109375" style="11" customWidth="1"/>
    <col min="17" max="17" width="3.7109375" style="11" customWidth="1"/>
    <col min="18" max="21" width="8.7109375" style="11" customWidth="1"/>
    <col min="22" max="22" width="3.7109375" style="11" customWidth="1"/>
    <col min="23" max="16384" width="8.8515625" style="11" customWidth="1"/>
  </cols>
  <sheetData>
    <row r="1" ht="12.75">
      <c r="A1" s="66" t="s">
        <v>0</v>
      </c>
    </row>
    <row r="2" ht="12.75">
      <c r="A2" s="66"/>
    </row>
    <row r="3" spans="1:21" ht="12.75">
      <c r="A3" s="66"/>
      <c r="C3" s="84" t="s">
        <v>230</v>
      </c>
      <c r="D3" s="84"/>
      <c r="E3" s="84"/>
      <c r="F3" s="84"/>
      <c r="H3" s="84" t="s">
        <v>190</v>
      </c>
      <c r="I3" s="84"/>
      <c r="J3" s="84"/>
      <c r="K3" s="84"/>
      <c r="M3" s="83" t="s">
        <v>188</v>
      </c>
      <c r="N3" s="83"/>
      <c r="O3" s="83"/>
      <c r="P3" s="83"/>
      <c r="R3" s="83" t="s">
        <v>189</v>
      </c>
      <c r="S3" s="83"/>
      <c r="T3" s="83"/>
      <c r="U3" s="83"/>
    </row>
    <row r="4" spans="1:23" ht="12.75">
      <c r="A4" s="27"/>
      <c r="C4" s="28" t="s">
        <v>9</v>
      </c>
      <c r="D4" s="28" t="s">
        <v>10</v>
      </c>
      <c r="E4" s="28" t="s">
        <v>11</v>
      </c>
      <c r="F4" s="67"/>
      <c r="H4" s="28" t="s">
        <v>12</v>
      </c>
      <c r="I4" s="28" t="s">
        <v>13</v>
      </c>
      <c r="J4" s="28" t="s">
        <v>11</v>
      </c>
      <c r="K4" s="67"/>
      <c r="M4" s="28" t="s">
        <v>14</v>
      </c>
      <c r="N4" s="28" t="s">
        <v>15</v>
      </c>
      <c r="O4" s="28" t="s">
        <v>11</v>
      </c>
      <c r="P4" s="28"/>
      <c r="R4" s="28" t="s">
        <v>16</v>
      </c>
      <c r="S4" s="28" t="s">
        <v>17</v>
      </c>
      <c r="T4" s="28" t="s">
        <v>11</v>
      </c>
      <c r="U4" s="67"/>
      <c r="W4" s="20" t="s">
        <v>191</v>
      </c>
    </row>
    <row r="5" spans="2:23" ht="12.75">
      <c r="B5" s="5"/>
      <c r="C5" s="67" t="s">
        <v>2</v>
      </c>
      <c r="D5" s="67" t="s">
        <v>3</v>
      </c>
      <c r="E5" s="67" t="s">
        <v>4</v>
      </c>
      <c r="F5" s="67" t="s">
        <v>5</v>
      </c>
      <c r="H5" s="67" t="s">
        <v>2</v>
      </c>
      <c r="I5" s="67" t="s">
        <v>3</v>
      </c>
      <c r="J5" s="67" t="s">
        <v>4</v>
      </c>
      <c r="K5" s="67" t="s">
        <v>5</v>
      </c>
      <c r="M5" s="67" t="s">
        <v>2</v>
      </c>
      <c r="N5" s="67" t="s">
        <v>3</v>
      </c>
      <c r="O5" s="67" t="s">
        <v>4</v>
      </c>
      <c r="P5" s="67" t="s">
        <v>5</v>
      </c>
      <c r="R5" s="67" t="s">
        <v>2</v>
      </c>
      <c r="S5" s="67" t="s">
        <v>3</v>
      </c>
      <c r="T5" s="67" t="s">
        <v>4</v>
      </c>
      <c r="U5" s="67" t="s">
        <v>5</v>
      </c>
      <c r="W5" s="20"/>
    </row>
    <row r="6" spans="1:25" ht="12.75">
      <c r="A6" s="68">
        <v>1999</v>
      </c>
      <c r="B6" s="11" t="s">
        <v>155</v>
      </c>
      <c r="C6" s="45">
        <v>0.35714285714285715</v>
      </c>
      <c r="D6" s="45">
        <v>0.2571428571428571</v>
      </c>
      <c r="E6" s="45">
        <v>0.38571428571428573</v>
      </c>
      <c r="F6" s="45">
        <v>0</v>
      </c>
      <c r="G6" s="65"/>
      <c r="H6" s="45">
        <v>0.17142857142857143</v>
      </c>
      <c r="I6" s="45">
        <v>0.3</v>
      </c>
      <c r="J6" s="45">
        <v>0.42857142857142855</v>
      </c>
      <c r="K6" s="45">
        <v>0.1</v>
      </c>
      <c r="L6" s="65"/>
      <c r="M6" s="45">
        <v>0.18571428571428572</v>
      </c>
      <c r="N6" s="45">
        <v>0.18571428571428572</v>
      </c>
      <c r="O6" s="45">
        <v>0.5142857142857142</v>
      </c>
      <c r="P6" s="45">
        <v>0.11428571428571428</v>
      </c>
      <c r="Q6" s="65"/>
      <c r="R6" s="45">
        <v>0.15714285714285714</v>
      </c>
      <c r="S6" s="45">
        <v>0.5142857142857142</v>
      </c>
      <c r="T6" s="45">
        <v>0.21428571428571427</v>
      </c>
      <c r="U6" s="45">
        <v>0.11428571428571428</v>
      </c>
      <c r="V6" s="65"/>
      <c r="W6" s="29">
        <v>70</v>
      </c>
      <c r="Y6" s="65"/>
    </row>
    <row r="7" spans="1:25" ht="12.75">
      <c r="A7" s="68"/>
      <c r="B7" s="11" t="s">
        <v>154</v>
      </c>
      <c r="C7" s="45">
        <v>0.15942028985507245</v>
      </c>
      <c r="D7" s="45">
        <v>0.18840579710144928</v>
      </c>
      <c r="E7" s="45">
        <v>0.6376811594202898</v>
      </c>
      <c r="F7" s="45">
        <v>0.014492753623188406</v>
      </c>
      <c r="G7" s="65"/>
      <c r="H7" s="45">
        <v>0.15942028985507245</v>
      </c>
      <c r="I7" s="45">
        <v>0.37681159420289856</v>
      </c>
      <c r="J7" s="45">
        <v>0.42028985507246375</v>
      </c>
      <c r="K7" s="45">
        <v>0.043478260869565216</v>
      </c>
      <c r="L7" s="65"/>
      <c r="M7" s="45">
        <v>0.07246376811594203</v>
      </c>
      <c r="N7" s="45">
        <v>0.2898550724637681</v>
      </c>
      <c r="O7" s="45">
        <v>0.5942028985507246</v>
      </c>
      <c r="P7" s="45">
        <v>0.043478260869565216</v>
      </c>
      <c r="Q7" s="65"/>
      <c r="R7" s="45">
        <v>0.028985507246376812</v>
      </c>
      <c r="S7" s="45">
        <v>0.6811594202898551</v>
      </c>
      <c r="T7" s="45">
        <v>0.2608695652173913</v>
      </c>
      <c r="U7" s="45">
        <v>0.028985507246376812</v>
      </c>
      <c r="V7" s="65"/>
      <c r="W7" s="65">
        <v>69</v>
      </c>
      <c r="Y7" s="65"/>
    </row>
    <row r="8" spans="1:25" ht="12.75">
      <c r="A8" s="68">
        <v>2000</v>
      </c>
      <c r="B8" s="11" t="s">
        <v>156</v>
      </c>
      <c r="C8" s="45">
        <v>0.08139534883720931</v>
      </c>
      <c r="D8" s="45">
        <v>0.22093023255813954</v>
      </c>
      <c r="E8" s="45">
        <v>0.6976744186046512</v>
      </c>
      <c r="F8" s="45">
        <v>0</v>
      </c>
      <c r="G8" s="65"/>
      <c r="H8" s="45">
        <v>0.10465116279069768</v>
      </c>
      <c r="I8" s="45">
        <v>0.627906976744186</v>
      </c>
      <c r="J8" s="45">
        <v>0.22093023255813954</v>
      </c>
      <c r="K8" s="45">
        <v>0.046511627906976744</v>
      </c>
      <c r="L8" s="65"/>
      <c r="M8" s="45">
        <v>0.06976744186046512</v>
      </c>
      <c r="N8" s="45">
        <v>0.29069767441860467</v>
      </c>
      <c r="O8" s="45">
        <v>0.5930232558139535</v>
      </c>
      <c r="P8" s="45">
        <v>0.046511627906976744</v>
      </c>
      <c r="Q8" s="65"/>
      <c r="R8" s="45">
        <v>0.023255813953488372</v>
      </c>
      <c r="S8" s="45">
        <v>0.8953488372093024</v>
      </c>
      <c r="T8" s="45">
        <v>0.05813953488372093</v>
      </c>
      <c r="U8" s="45">
        <v>0.023255813953488372</v>
      </c>
      <c r="V8" s="65"/>
      <c r="W8" s="65">
        <v>86</v>
      </c>
      <c r="Y8" s="65"/>
    </row>
    <row r="9" spans="1:25" ht="12.75">
      <c r="A9" s="68"/>
      <c r="B9" s="11" t="s">
        <v>157</v>
      </c>
      <c r="C9" s="45">
        <v>0.2894736842105263</v>
      </c>
      <c r="D9" s="45">
        <v>0.09210526315789473</v>
      </c>
      <c r="E9" s="45">
        <v>0.618421052631579</v>
      </c>
      <c r="F9" s="45">
        <v>0</v>
      </c>
      <c r="G9" s="65"/>
      <c r="H9" s="45">
        <v>0.17105263157894737</v>
      </c>
      <c r="I9" s="45">
        <v>0.43421052631578955</v>
      </c>
      <c r="J9" s="45">
        <v>0.3684210526315789</v>
      </c>
      <c r="K9" s="45">
        <v>0.02631578947368421</v>
      </c>
      <c r="L9" s="65"/>
      <c r="M9" s="45">
        <v>0.17105263157894737</v>
      </c>
      <c r="N9" s="45">
        <v>0.18421052631578946</v>
      </c>
      <c r="O9" s="45">
        <v>0.6052631578947368</v>
      </c>
      <c r="P9" s="45">
        <v>0.039473684210526314</v>
      </c>
      <c r="Q9" s="65"/>
      <c r="R9" s="45">
        <v>0.2631578947368421</v>
      </c>
      <c r="S9" s="45">
        <v>0.5</v>
      </c>
      <c r="T9" s="45">
        <v>0.2236842105263158</v>
      </c>
      <c r="U9" s="45">
        <v>0.013157894736842105</v>
      </c>
      <c r="V9" s="65"/>
      <c r="W9" s="65">
        <v>76</v>
      </c>
      <c r="Y9" s="65"/>
    </row>
    <row r="10" spans="1:25" ht="12.75">
      <c r="A10" s="68"/>
      <c r="B10" s="11" t="s">
        <v>155</v>
      </c>
      <c r="C10" s="45">
        <v>0.27586206896551724</v>
      </c>
      <c r="D10" s="45">
        <v>0.13793103448275862</v>
      </c>
      <c r="E10" s="45">
        <v>0.5862068965517241</v>
      </c>
      <c r="F10" s="45">
        <v>0</v>
      </c>
      <c r="G10" s="65"/>
      <c r="H10" s="45">
        <v>0.08620689655172414</v>
      </c>
      <c r="I10" s="45">
        <v>0.46551724137931033</v>
      </c>
      <c r="J10" s="45">
        <v>0.43103448275862066</v>
      </c>
      <c r="K10" s="45">
        <v>0.017241379310344827</v>
      </c>
      <c r="L10" s="65"/>
      <c r="M10" s="45">
        <v>0.13793103448275862</v>
      </c>
      <c r="N10" s="45">
        <v>0.2413793103448276</v>
      </c>
      <c r="O10" s="45">
        <v>0.5172413793103449</v>
      </c>
      <c r="P10" s="45">
        <v>0.10344827586206896</v>
      </c>
      <c r="Q10" s="65"/>
      <c r="R10" s="45">
        <v>0.3275862068965517</v>
      </c>
      <c r="S10" s="45">
        <v>0.3103448275862069</v>
      </c>
      <c r="T10" s="45">
        <v>0.29310344827586204</v>
      </c>
      <c r="U10" s="45">
        <v>0.06896551724137931</v>
      </c>
      <c r="V10" s="65"/>
      <c r="W10" s="65">
        <v>58</v>
      </c>
      <c r="Y10" s="65"/>
    </row>
    <row r="11" spans="1:25" ht="12.75">
      <c r="A11" s="68"/>
      <c r="B11" s="11" t="s">
        <v>154</v>
      </c>
      <c r="C11" s="45">
        <v>0.22580645161290322</v>
      </c>
      <c r="D11" s="45">
        <v>0.22580645161290322</v>
      </c>
      <c r="E11" s="45">
        <v>0.5483870967741935</v>
      </c>
      <c r="F11" s="45">
        <v>0</v>
      </c>
      <c r="G11" s="65"/>
      <c r="H11" s="45">
        <v>0.20967741935483872</v>
      </c>
      <c r="I11" s="45">
        <v>0.27419354838709675</v>
      </c>
      <c r="J11" s="45">
        <v>0.4838709677419355</v>
      </c>
      <c r="K11" s="45">
        <v>0.03225806451612903</v>
      </c>
      <c r="L11" s="65"/>
      <c r="M11" s="45">
        <v>0.08064516129032258</v>
      </c>
      <c r="N11" s="45">
        <v>0.22580645161290322</v>
      </c>
      <c r="O11" s="45">
        <v>0.6774193548387096</v>
      </c>
      <c r="P11" s="45">
        <v>0.016129032258064516</v>
      </c>
      <c r="Q11" s="65"/>
      <c r="R11" s="45">
        <v>0.3387096774193548</v>
      </c>
      <c r="S11" s="45">
        <v>0.12903225806451613</v>
      </c>
      <c r="T11" s="45">
        <v>0.4838709677419355</v>
      </c>
      <c r="U11" s="45">
        <v>0.04838709677419355</v>
      </c>
      <c r="V11" s="65"/>
      <c r="W11" s="65">
        <v>62</v>
      </c>
      <c r="Y11" s="65"/>
    </row>
    <row r="12" spans="1:25" ht="12.75">
      <c r="A12" s="68">
        <v>2001</v>
      </c>
      <c r="B12" s="11" t="s">
        <v>156</v>
      </c>
      <c r="C12" s="45">
        <v>0.19480519480519481</v>
      </c>
      <c r="D12" s="45">
        <v>0.2597402597402597</v>
      </c>
      <c r="E12" s="45">
        <v>0.5454545454545454</v>
      </c>
      <c r="F12" s="45">
        <v>0</v>
      </c>
      <c r="G12" s="65"/>
      <c r="H12" s="45">
        <v>0.24675324675324675</v>
      </c>
      <c r="I12" s="45">
        <v>0.2597402597402597</v>
      </c>
      <c r="J12" s="45">
        <v>0.4025974025974026</v>
      </c>
      <c r="K12" s="45">
        <v>0.09090909090909091</v>
      </c>
      <c r="L12" s="65"/>
      <c r="M12" s="45">
        <v>0.2597402597402597</v>
      </c>
      <c r="N12" s="45">
        <v>0.18181818181818182</v>
      </c>
      <c r="O12" s="45">
        <v>0.42857142857142855</v>
      </c>
      <c r="P12" s="45">
        <v>0.12987012987012986</v>
      </c>
      <c r="Q12" s="65"/>
      <c r="R12" s="45">
        <v>0.8441558441558441</v>
      </c>
      <c r="S12" s="45">
        <v>0.03896103896103896</v>
      </c>
      <c r="T12" s="45">
        <v>0.07792207792207792</v>
      </c>
      <c r="U12" s="45">
        <v>0.03896103896103896</v>
      </c>
      <c r="V12" s="65"/>
      <c r="W12" s="65">
        <v>77</v>
      </c>
      <c r="Y12" s="65"/>
    </row>
    <row r="13" spans="1:25" ht="12.75">
      <c r="A13" s="68"/>
      <c r="B13" s="11" t="s">
        <v>157</v>
      </c>
      <c r="C13" s="45">
        <v>0.0625</v>
      </c>
      <c r="D13" s="45">
        <v>0.453125</v>
      </c>
      <c r="E13" s="45">
        <v>0.484375</v>
      </c>
      <c r="F13" s="45">
        <v>0</v>
      </c>
      <c r="G13" s="65"/>
      <c r="H13" s="45">
        <v>0.203125</v>
      </c>
      <c r="I13" s="45">
        <v>0.34375</v>
      </c>
      <c r="J13" s="45">
        <v>0.4375</v>
      </c>
      <c r="K13" s="45">
        <v>0.015625</v>
      </c>
      <c r="L13" s="65"/>
      <c r="M13" s="45">
        <v>0.140625</v>
      </c>
      <c r="N13" s="45">
        <v>0.234375</v>
      </c>
      <c r="O13" s="45">
        <v>0.5</v>
      </c>
      <c r="P13" s="45">
        <v>0.125</v>
      </c>
      <c r="Q13" s="65"/>
      <c r="R13" s="45">
        <v>0.59375</v>
      </c>
      <c r="S13" s="45">
        <v>0.046875</v>
      </c>
      <c r="T13" s="45">
        <v>0.328125</v>
      </c>
      <c r="U13" s="45">
        <v>0.03125</v>
      </c>
      <c r="V13" s="65"/>
      <c r="W13" s="65">
        <v>64</v>
      </c>
      <c r="Y13" s="65"/>
    </row>
    <row r="14" spans="1:25" ht="12.75">
      <c r="A14" s="68"/>
      <c r="B14" s="11" t="s">
        <v>155</v>
      </c>
      <c r="C14" s="45">
        <v>0.08108108108108109</v>
      </c>
      <c r="D14" s="45">
        <v>0.6486486486486487</v>
      </c>
      <c r="E14" s="45">
        <v>0.2702702702702703</v>
      </c>
      <c r="F14" s="45">
        <v>0</v>
      </c>
      <c r="G14" s="65"/>
      <c r="H14" s="45">
        <v>0.16216216216216217</v>
      </c>
      <c r="I14" s="45">
        <v>0.35135135135135137</v>
      </c>
      <c r="J14" s="45">
        <v>0.44594594594594594</v>
      </c>
      <c r="K14" s="45">
        <v>0.04054054054054054</v>
      </c>
      <c r="L14" s="65"/>
      <c r="M14" s="45">
        <v>0.16216216216216217</v>
      </c>
      <c r="N14" s="45">
        <v>0.20270270270270271</v>
      </c>
      <c r="O14" s="45">
        <v>0.5405405405405406</v>
      </c>
      <c r="P14" s="45">
        <v>0.0945945945945946</v>
      </c>
      <c r="Q14" s="65"/>
      <c r="R14" s="45">
        <v>0.35135135135135137</v>
      </c>
      <c r="S14" s="45">
        <v>0.05405405405405406</v>
      </c>
      <c r="T14" s="45">
        <v>0.5540540540540541</v>
      </c>
      <c r="U14" s="45">
        <v>0.04054054054054054</v>
      </c>
      <c r="V14" s="65"/>
      <c r="W14" s="65">
        <v>74</v>
      </c>
      <c r="Y14" s="65"/>
    </row>
    <row r="15" spans="1:25" ht="12.75">
      <c r="A15" s="68"/>
      <c r="B15" s="11" t="s">
        <v>154</v>
      </c>
      <c r="C15" s="45">
        <v>0.012048192771084338</v>
      </c>
      <c r="D15" s="45">
        <v>0.8313253012048193</v>
      </c>
      <c r="E15" s="45">
        <v>0.1566265060240964</v>
      </c>
      <c r="F15" s="45">
        <v>0</v>
      </c>
      <c r="G15" s="65"/>
      <c r="H15" s="45">
        <v>0.04819277108433735</v>
      </c>
      <c r="I15" s="45">
        <v>0.6626506024096386</v>
      </c>
      <c r="J15" s="45">
        <v>0.27710843373493976</v>
      </c>
      <c r="K15" s="45">
        <v>0.012048192771084338</v>
      </c>
      <c r="L15" s="65"/>
      <c r="M15" s="45">
        <v>0.07142857142857142</v>
      </c>
      <c r="N15" s="45">
        <v>0.4166666666666667</v>
      </c>
      <c r="O15" s="45">
        <v>0.4166666666666667</v>
      </c>
      <c r="P15" s="45">
        <v>0.09523809523809523</v>
      </c>
      <c r="Q15" s="65"/>
      <c r="R15" s="45">
        <v>0.6904761904761905</v>
      </c>
      <c r="S15" s="45">
        <v>0.07142857142857142</v>
      </c>
      <c r="T15" s="45">
        <v>0.21428571428571427</v>
      </c>
      <c r="U15" s="45">
        <v>0.023809523809523808</v>
      </c>
      <c r="V15" s="65"/>
      <c r="W15" s="65">
        <v>84</v>
      </c>
      <c r="Y15" s="65"/>
    </row>
    <row r="16" spans="1:25" ht="12.75">
      <c r="A16" s="68">
        <v>2002</v>
      </c>
      <c r="B16" s="11" t="s">
        <v>156</v>
      </c>
      <c r="C16" s="45">
        <v>0.012987012987012988</v>
      </c>
      <c r="D16" s="45">
        <v>0.935064935064935</v>
      </c>
      <c r="E16" s="45">
        <v>0.05194805194805195</v>
      </c>
      <c r="F16" s="45">
        <v>0</v>
      </c>
      <c r="G16" s="65"/>
      <c r="H16" s="45">
        <v>0.012987012987012988</v>
      </c>
      <c r="I16" s="45">
        <v>0.6103896103896104</v>
      </c>
      <c r="J16" s="45">
        <v>0.35064935064935066</v>
      </c>
      <c r="K16" s="45">
        <v>0.025974025974025976</v>
      </c>
      <c r="L16" s="65"/>
      <c r="M16" s="45">
        <v>0.09090909090909091</v>
      </c>
      <c r="N16" s="45">
        <v>0.37662337662337664</v>
      </c>
      <c r="O16" s="45">
        <v>0.4805194805194805</v>
      </c>
      <c r="P16" s="45">
        <v>0.05194805194805195</v>
      </c>
      <c r="Q16" s="65"/>
      <c r="R16" s="45">
        <v>0.12987012987012986</v>
      </c>
      <c r="S16" s="45">
        <v>0.4025974025974026</v>
      </c>
      <c r="T16" s="45">
        <v>0.44155844155844154</v>
      </c>
      <c r="U16" s="45">
        <v>0.025974025974025976</v>
      </c>
      <c r="V16" s="65"/>
      <c r="W16" s="65">
        <v>77</v>
      </c>
      <c r="Y16" s="65"/>
    </row>
    <row r="17" spans="1:25" ht="12.75">
      <c r="A17" s="68"/>
      <c r="B17" s="11" t="s">
        <v>157</v>
      </c>
      <c r="C17" s="45">
        <v>0.12</v>
      </c>
      <c r="D17" s="45">
        <v>0.4266666666666667</v>
      </c>
      <c r="E17" s="45">
        <v>0.4533333333333333</v>
      </c>
      <c r="F17" s="45">
        <v>0</v>
      </c>
      <c r="G17" s="65"/>
      <c r="H17" s="45">
        <v>0.10666666666666667</v>
      </c>
      <c r="I17" s="45">
        <v>0.30666666666666664</v>
      </c>
      <c r="J17" s="45">
        <v>0.5733333333333334</v>
      </c>
      <c r="K17" s="45">
        <v>0.013333333333333334</v>
      </c>
      <c r="L17" s="65"/>
      <c r="M17" s="45">
        <v>0.13333333333333333</v>
      </c>
      <c r="N17" s="45">
        <v>0.17333333333333334</v>
      </c>
      <c r="O17" s="45">
        <v>0.64</v>
      </c>
      <c r="P17" s="45">
        <v>0.05333333333333334</v>
      </c>
      <c r="Q17" s="65"/>
      <c r="R17" s="45">
        <v>0.06666666666666667</v>
      </c>
      <c r="S17" s="45">
        <v>0.4533333333333333</v>
      </c>
      <c r="T17" s="45">
        <v>0.4666666666666667</v>
      </c>
      <c r="U17" s="45">
        <v>0.013333333333333334</v>
      </c>
      <c r="V17" s="65"/>
      <c r="W17" s="65">
        <v>75</v>
      </c>
      <c r="Y17" s="65"/>
    </row>
    <row r="18" spans="1:25" ht="12.75">
      <c r="A18" s="68"/>
      <c r="B18" s="11" t="s">
        <v>155</v>
      </c>
      <c r="C18" s="45">
        <v>0.15714285714285714</v>
      </c>
      <c r="D18" s="45">
        <v>0.38571428571428573</v>
      </c>
      <c r="E18" s="45">
        <v>0.45714285714285713</v>
      </c>
      <c r="F18" s="45">
        <v>0</v>
      </c>
      <c r="G18" s="65"/>
      <c r="H18" s="45">
        <v>0.2857142857142857</v>
      </c>
      <c r="I18" s="45">
        <v>0.2571428571428571</v>
      </c>
      <c r="J18" s="45">
        <v>0.44285714285714284</v>
      </c>
      <c r="K18" s="45">
        <v>0.014285714285714285</v>
      </c>
      <c r="L18" s="65"/>
      <c r="M18" s="45">
        <v>0.38571428571428573</v>
      </c>
      <c r="N18" s="45">
        <v>0.08571428571428572</v>
      </c>
      <c r="O18" s="45">
        <v>0.4714285714285714</v>
      </c>
      <c r="P18" s="45">
        <v>0.05714285714285714</v>
      </c>
      <c r="Q18" s="65"/>
      <c r="R18" s="45">
        <v>0.5428571428571428</v>
      </c>
      <c r="S18" s="45">
        <v>0.02857142857142857</v>
      </c>
      <c r="T18" s="45">
        <v>0.4</v>
      </c>
      <c r="U18" s="45">
        <v>0.02857142857142857</v>
      </c>
      <c r="V18" s="65"/>
      <c r="W18" s="65">
        <v>70</v>
      </c>
      <c r="Y18" s="65"/>
    </row>
    <row r="19" spans="1:25" ht="12.75">
      <c r="A19" s="68"/>
      <c r="B19" s="11" t="s">
        <v>154</v>
      </c>
      <c r="C19" s="45">
        <v>0.1111111111111111</v>
      </c>
      <c r="D19" s="45">
        <v>0.4074074074074074</v>
      </c>
      <c r="E19" s="45">
        <v>0.48148148148148145</v>
      </c>
      <c r="F19" s="45">
        <v>0</v>
      </c>
      <c r="G19" s="65"/>
      <c r="H19" s="45">
        <v>0.2839506172839506</v>
      </c>
      <c r="I19" s="45">
        <v>0.12345679012345678</v>
      </c>
      <c r="J19" s="45">
        <v>0.5802469135802469</v>
      </c>
      <c r="K19" s="45">
        <v>0.012345679012345678</v>
      </c>
      <c r="L19" s="65"/>
      <c r="M19" s="45">
        <v>0.32098765432098764</v>
      </c>
      <c r="N19" s="45">
        <v>0.08641975308641975</v>
      </c>
      <c r="O19" s="45">
        <v>0.5432098765432098</v>
      </c>
      <c r="P19" s="45">
        <v>0.04938271604938271</v>
      </c>
      <c r="Q19" s="65"/>
      <c r="R19" s="45">
        <v>0.6419753086419753</v>
      </c>
      <c r="S19" s="45">
        <v>0.037037037037037035</v>
      </c>
      <c r="T19" s="45">
        <v>0.2962962962962963</v>
      </c>
      <c r="U19" s="45">
        <v>0.024691358024691357</v>
      </c>
      <c r="V19" s="65"/>
      <c r="W19" s="65">
        <v>81</v>
      </c>
      <c r="Y19" s="65"/>
    </row>
    <row r="20" spans="1:25" ht="12.75">
      <c r="A20" s="68">
        <v>2003</v>
      </c>
      <c r="B20" s="11" t="s">
        <v>156</v>
      </c>
      <c r="C20" s="45">
        <v>0.03896103896103896</v>
      </c>
      <c r="D20" s="45">
        <v>0.4675324675324675</v>
      </c>
      <c r="E20" s="45">
        <v>0.4935064935064935</v>
      </c>
      <c r="F20" s="45">
        <v>0</v>
      </c>
      <c r="G20" s="65"/>
      <c r="H20" s="45">
        <v>0.12987012987012986</v>
      </c>
      <c r="I20" s="45">
        <v>0.3116883116883117</v>
      </c>
      <c r="J20" s="45">
        <v>0.5454545454545454</v>
      </c>
      <c r="K20" s="45">
        <v>0.012987012987012988</v>
      </c>
      <c r="L20" s="65"/>
      <c r="M20" s="45">
        <v>0.12987012987012986</v>
      </c>
      <c r="N20" s="45">
        <v>0.09090909090909091</v>
      </c>
      <c r="O20" s="45">
        <v>0.6883116883116883</v>
      </c>
      <c r="P20" s="45">
        <v>0.09090909090909091</v>
      </c>
      <c r="Q20" s="65"/>
      <c r="R20" s="45">
        <v>0.24675324675324675</v>
      </c>
      <c r="S20" s="45">
        <v>0.06493506493506493</v>
      </c>
      <c r="T20" s="45">
        <v>0.6493506493506493</v>
      </c>
      <c r="U20" s="45">
        <v>0.03896103896103896</v>
      </c>
      <c r="V20" s="65"/>
      <c r="W20" s="65">
        <v>77</v>
      </c>
      <c r="Y20" s="65"/>
    </row>
    <row r="21" spans="1:25" ht="12.75">
      <c r="A21" s="68"/>
      <c r="B21" s="11" t="s">
        <v>157</v>
      </c>
      <c r="C21" s="45">
        <v>0.10294117647058823</v>
      </c>
      <c r="D21" s="45">
        <v>0.45588235294117646</v>
      </c>
      <c r="E21" s="45">
        <v>0.4411764705882353</v>
      </c>
      <c r="F21" s="45">
        <v>0</v>
      </c>
      <c r="G21" s="65"/>
      <c r="H21" s="45">
        <v>0.208955223880597</v>
      </c>
      <c r="I21" s="45">
        <v>0.2537313432835821</v>
      </c>
      <c r="J21" s="45">
        <v>0.5373134328358209</v>
      </c>
      <c r="K21" s="45">
        <v>0</v>
      </c>
      <c r="L21" s="65"/>
      <c r="M21" s="45">
        <v>0.16666666666666666</v>
      </c>
      <c r="N21" s="45">
        <v>0.15151515151515152</v>
      </c>
      <c r="O21" s="45">
        <v>0.5909090909090909</v>
      </c>
      <c r="P21" s="45">
        <v>0.09090909090909091</v>
      </c>
      <c r="Q21" s="65"/>
      <c r="R21" s="45">
        <v>0.25757575757575757</v>
      </c>
      <c r="S21" s="45">
        <v>0.16666666666666666</v>
      </c>
      <c r="T21" s="45">
        <v>0.5606060606060606</v>
      </c>
      <c r="U21" s="45">
        <v>0.015151515151515152</v>
      </c>
      <c r="V21" s="65"/>
      <c r="W21" s="65">
        <v>68</v>
      </c>
      <c r="Y21" s="65"/>
    </row>
    <row r="22" spans="1:25" ht="12.75">
      <c r="A22" s="68"/>
      <c r="B22" s="11" t="s">
        <v>155</v>
      </c>
      <c r="C22" s="45">
        <v>0.16393442622950818</v>
      </c>
      <c r="D22" s="45">
        <v>0.26229508196721313</v>
      </c>
      <c r="E22" s="45">
        <v>0.5737704918032787</v>
      </c>
      <c r="F22" s="45">
        <v>0</v>
      </c>
      <c r="G22" s="65"/>
      <c r="H22" s="45">
        <v>0.2459016393442623</v>
      </c>
      <c r="I22" s="45">
        <v>0.22950819672131148</v>
      </c>
      <c r="J22" s="45">
        <v>0.5081967213114754</v>
      </c>
      <c r="K22" s="45">
        <v>0.01639344262295082</v>
      </c>
      <c r="L22" s="65"/>
      <c r="M22" s="45">
        <v>0.15</v>
      </c>
      <c r="N22" s="45">
        <v>0.16666666666666666</v>
      </c>
      <c r="O22" s="45">
        <v>0.6333333333333333</v>
      </c>
      <c r="P22" s="45">
        <v>0.05</v>
      </c>
      <c r="Q22" s="65"/>
      <c r="R22" s="45">
        <v>0.4</v>
      </c>
      <c r="S22" s="45">
        <v>0.08333333333333333</v>
      </c>
      <c r="T22" s="45">
        <v>0.48333333333333334</v>
      </c>
      <c r="U22" s="45">
        <v>0.03333333333333333</v>
      </c>
      <c r="V22" s="65"/>
      <c r="W22" s="65">
        <v>61</v>
      </c>
      <c r="Y22" s="65"/>
    </row>
    <row r="23" spans="1:25" ht="12.75">
      <c r="A23" s="68"/>
      <c r="B23" s="11" t="s">
        <v>154</v>
      </c>
      <c r="C23" s="45">
        <v>0.25</v>
      </c>
      <c r="D23" s="45">
        <v>0.17647058823529413</v>
      </c>
      <c r="E23" s="45">
        <v>0.5735294117647058</v>
      </c>
      <c r="F23" s="45">
        <v>0</v>
      </c>
      <c r="G23" s="65"/>
      <c r="H23" s="45">
        <v>0.3088235294117647</v>
      </c>
      <c r="I23" s="45">
        <v>0.17647058823529413</v>
      </c>
      <c r="J23" s="45">
        <v>0.47058823529411764</v>
      </c>
      <c r="K23" s="45">
        <v>0.04411764705882353</v>
      </c>
      <c r="L23" s="65"/>
      <c r="M23" s="45">
        <v>0.14705882352941177</v>
      </c>
      <c r="N23" s="45">
        <v>0.07352941176470588</v>
      </c>
      <c r="O23" s="45">
        <v>0.6176470588235294</v>
      </c>
      <c r="P23" s="45">
        <v>0.16176470588235295</v>
      </c>
      <c r="Q23" s="65"/>
      <c r="R23" s="45">
        <v>0.1323529411764706</v>
      </c>
      <c r="S23" s="45">
        <v>0.27941176470588236</v>
      </c>
      <c r="T23" s="45">
        <v>0.4852941176470588</v>
      </c>
      <c r="U23" s="45">
        <v>0.10294117647058823</v>
      </c>
      <c r="V23" s="65"/>
      <c r="W23" s="65">
        <v>68</v>
      </c>
      <c r="Y23" s="65"/>
    </row>
    <row r="24" spans="1:25" ht="12.75">
      <c r="A24" s="68">
        <v>2004</v>
      </c>
      <c r="B24" s="11" t="s">
        <v>156</v>
      </c>
      <c r="C24" s="45">
        <v>0.20967741935483872</v>
      </c>
      <c r="D24" s="45">
        <v>0.16129032258064516</v>
      </c>
      <c r="E24" s="45">
        <v>0.6290322580645161</v>
      </c>
      <c r="F24" s="45">
        <v>0</v>
      </c>
      <c r="G24" s="65"/>
      <c r="H24" s="45">
        <v>0.20967741935483872</v>
      </c>
      <c r="I24" s="45">
        <v>0.16129032258064516</v>
      </c>
      <c r="J24" s="45">
        <v>0.5806451612903226</v>
      </c>
      <c r="K24" s="45">
        <v>0.04838709677419355</v>
      </c>
      <c r="L24" s="65"/>
      <c r="M24" s="45">
        <v>0.25806451612903225</v>
      </c>
      <c r="N24" s="45">
        <v>0.03225806451612903</v>
      </c>
      <c r="O24" s="45">
        <v>0.6290322580645161</v>
      </c>
      <c r="P24" s="45">
        <v>0.08064516129032258</v>
      </c>
      <c r="Q24" s="65"/>
      <c r="R24" s="45">
        <v>0.3064516129032258</v>
      </c>
      <c r="S24" s="45">
        <v>0.03225806451612903</v>
      </c>
      <c r="T24" s="45">
        <v>0.5967741935483871</v>
      </c>
      <c r="U24" s="45">
        <v>0.06451612903225806</v>
      </c>
      <c r="V24" s="65"/>
      <c r="W24" s="65">
        <v>62</v>
      </c>
      <c r="Y24" s="65"/>
    </row>
    <row r="25" spans="1:25" ht="12.75">
      <c r="A25" s="68"/>
      <c r="B25" s="11" t="s">
        <v>157</v>
      </c>
      <c r="C25" s="45">
        <v>0.3194444444444444</v>
      </c>
      <c r="D25" s="45">
        <v>0.1388888888888889</v>
      </c>
      <c r="E25" s="45">
        <v>0.5416666666666666</v>
      </c>
      <c r="F25" s="45">
        <v>0</v>
      </c>
      <c r="G25" s="65"/>
      <c r="H25" s="45">
        <v>0.2222222222222222</v>
      </c>
      <c r="I25" s="45">
        <v>0.18055555555555555</v>
      </c>
      <c r="J25" s="45">
        <v>0.5694444444444444</v>
      </c>
      <c r="K25" s="45">
        <v>0.027777777777777776</v>
      </c>
      <c r="L25" s="65"/>
      <c r="M25" s="45">
        <v>0.4166666666666667</v>
      </c>
      <c r="N25" s="45">
        <v>0.06944444444444445</v>
      </c>
      <c r="O25" s="45">
        <v>0.4444444444444444</v>
      </c>
      <c r="P25" s="45">
        <v>0.06944444444444445</v>
      </c>
      <c r="Q25" s="65"/>
      <c r="R25" s="45">
        <v>0.2222222222222222</v>
      </c>
      <c r="S25" s="45">
        <v>0.2777777777777778</v>
      </c>
      <c r="T25" s="45">
        <v>0.4722222222222222</v>
      </c>
      <c r="U25" s="45">
        <v>0.027777777777777776</v>
      </c>
      <c r="V25" s="65"/>
      <c r="W25" s="65">
        <v>72</v>
      </c>
      <c r="Y25" s="65"/>
    </row>
    <row r="26" spans="1:25" ht="12.75">
      <c r="A26" s="68"/>
      <c r="B26" s="11" t="s">
        <v>155</v>
      </c>
      <c r="C26" s="45">
        <v>0.5131578947368421</v>
      </c>
      <c r="D26" s="45">
        <v>0.07894736842105263</v>
      </c>
      <c r="E26" s="45">
        <v>0.40789473684210525</v>
      </c>
      <c r="F26" s="45">
        <v>0</v>
      </c>
      <c r="G26" s="65"/>
      <c r="H26" s="45">
        <v>0.3026315789473684</v>
      </c>
      <c r="I26" s="45">
        <v>0.2236842105263158</v>
      </c>
      <c r="J26" s="45">
        <v>0.4605263157894737</v>
      </c>
      <c r="K26" s="45">
        <v>0.013157894736842105</v>
      </c>
      <c r="L26" s="65"/>
      <c r="M26" s="45">
        <v>0.15789473684210525</v>
      </c>
      <c r="N26" s="45">
        <v>0.07894736842105263</v>
      </c>
      <c r="O26" s="45">
        <v>0.7236842105263158</v>
      </c>
      <c r="P26" s="45">
        <v>0.039473684210526314</v>
      </c>
      <c r="Q26" s="65"/>
      <c r="R26" s="45">
        <v>0.10526315789473684</v>
      </c>
      <c r="S26" s="45">
        <v>0.3815789473684211</v>
      </c>
      <c r="T26" s="45">
        <v>0.4605263157894737</v>
      </c>
      <c r="U26" s="45">
        <v>0.05263157894736842</v>
      </c>
      <c r="V26" s="65"/>
      <c r="W26" s="65">
        <v>76</v>
      </c>
      <c r="Y26" s="65"/>
    </row>
    <row r="27" spans="1:25" ht="12.75">
      <c r="A27" s="68"/>
      <c r="B27" s="11" t="s">
        <v>154</v>
      </c>
      <c r="C27" s="45">
        <v>0.3595505617977528</v>
      </c>
      <c r="D27" s="45">
        <v>0.15730337078651685</v>
      </c>
      <c r="E27" s="45">
        <v>0.48314606741573035</v>
      </c>
      <c r="F27" s="45">
        <v>0</v>
      </c>
      <c r="G27" s="65"/>
      <c r="H27" s="45">
        <v>0.38202247191011235</v>
      </c>
      <c r="I27" s="45">
        <v>0.07865168539325842</v>
      </c>
      <c r="J27" s="45">
        <v>0.449438202247191</v>
      </c>
      <c r="K27" s="45">
        <v>0.0898876404494382</v>
      </c>
      <c r="L27" s="65"/>
      <c r="M27" s="45">
        <v>0.19101123595505617</v>
      </c>
      <c r="N27" s="45">
        <v>0.011235955056179775</v>
      </c>
      <c r="O27" s="45">
        <v>0.6629213483146067</v>
      </c>
      <c r="P27" s="45">
        <v>0.1348314606741573</v>
      </c>
      <c r="Q27" s="65"/>
      <c r="R27" s="45">
        <v>0.24719101123595505</v>
      </c>
      <c r="S27" s="45">
        <v>0.07865168539325842</v>
      </c>
      <c r="T27" s="45">
        <v>0.5617977528089888</v>
      </c>
      <c r="U27" s="45">
        <v>0.11235955056179775</v>
      </c>
      <c r="V27" s="65"/>
      <c r="W27" s="65">
        <v>89</v>
      </c>
      <c r="Y27" s="65"/>
    </row>
    <row r="28" spans="1:25" ht="12.75">
      <c r="A28" s="68">
        <v>2005</v>
      </c>
      <c r="B28" s="11" t="s">
        <v>156</v>
      </c>
      <c r="C28" s="45">
        <v>0.4247787610619469</v>
      </c>
      <c r="D28" s="45">
        <v>0.11504424778761062</v>
      </c>
      <c r="E28" s="45">
        <v>0.46017699115044247</v>
      </c>
      <c r="F28" s="45">
        <v>0</v>
      </c>
      <c r="G28" s="65"/>
      <c r="H28" s="45">
        <v>0.36283185840707965</v>
      </c>
      <c r="I28" s="45">
        <v>0.10619469026548672</v>
      </c>
      <c r="J28" s="45">
        <v>0.49557522123893805</v>
      </c>
      <c r="K28" s="45">
        <v>0.035398230088495575</v>
      </c>
      <c r="L28" s="65"/>
      <c r="M28" s="45">
        <v>0.336283185840708</v>
      </c>
      <c r="N28" s="45">
        <v>0.05309734513274336</v>
      </c>
      <c r="O28" s="45">
        <v>0.5575221238938053</v>
      </c>
      <c r="P28" s="45">
        <v>0.05309734513274336</v>
      </c>
      <c r="Q28" s="65"/>
      <c r="R28" s="45">
        <v>0.22123893805309736</v>
      </c>
      <c r="S28" s="45">
        <v>0.10619469026548672</v>
      </c>
      <c r="T28" s="45">
        <v>0.6194690265486725</v>
      </c>
      <c r="U28" s="45">
        <v>0.05309734513274336</v>
      </c>
      <c r="V28" s="65"/>
      <c r="W28" s="65">
        <v>113</v>
      </c>
      <c r="Y28" s="65"/>
    </row>
    <row r="29" spans="1:25" ht="12.75">
      <c r="A29" s="68"/>
      <c r="B29" s="11" t="s">
        <v>157</v>
      </c>
      <c r="C29" s="45">
        <v>0.6024096385542169</v>
      </c>
      <c r="D29" s="45">
        <v>0.03614457831325301</v>
      </c>
      <c r="E29" s="45">
        <v>0.3614457831325301</v>
      </c>
      <c r="F29" s="45">
        <v>0</v>
      </c>
      <c r="G29" s="65"/>
      <c r="H29" s="45">
        <v>0.3855421686746988</v>
      </c>
      <c r="I29" s="45">
        <v>0.13253012048192772</v>
      </c>
      <c r="J29" s="45">
        <v>0.46987951807228917</v>
      </c>
      <c r="K29" s="45">
        <v>0.012048192771084338</v>
      </c>
      <c r="L29" s="65"/>
      <c r="M29" s="45">
        <v>0.2682926829268293</v>
      </c>
      <c r="N29" s="45">
        <v>0.012195121951219513</v>
      </c>
      <c r="O29" s="45">
        <v>0.5975609756097561</v>
      </c>
      <c r="P29" s="45">
        <v>0.12195121951219512</v>
      </c>
      <c r="Q29" s="65"/>
      <c r="R29" s="45">
        <v>0.24096385542168675</v>
      </c>
      <c r="S29" s="45">
        <v>0.1566265060240964</v>
      </c>
      <c r="T29" s="45">
        <v>0.5180722891566265</v>
      </c>
      <c r="U29" s="45">
        <v>0.08433734939759036</v>
      </c>
      <c r="V29" s="65"/>
      <c r="W29" s="65">
        <v>83</v>
      </c>
      <c r="Y29" s="65"/>
    </row>
    <row r="30" spans="1:25" ht="12.75">
      <c r="A30" s="68"/>
      <c r="B30" s="11" t="s">
        <v>155</v>
      </c>
      <c r="C30" s="45">
        <v>0.6477272727272727</v>
      </c>
      <c r="D30" s="45">
        <v>0.045454545454545456</v>
      </c>
      <c r="E30" s="45">
        <v>0.3068181818181818</v>
      </c>
      <c r="F30" s="45">
        <v>0</v>
      </c>
      <c r="G30" s="65"/>
      <c r="H30" s="45">
        <v>0.4090909090909091</v>
      </c>
      <c r="I30" s="45">
        <v>0.09090909090909091</v>
      </c>
      <c r="J30" s="45">
        <v>0.45454545454545453</v>
      </c>
      <c r="K30" s="45">
        <v>0.045454545454545456</v>
      </c>
      <c r="L30" s="65"/>
      <c r="M30" s="45">
        <v>0.22727272727272727</v>
      </c>
      <c r="N30" s="45">
        <v>0.011363636363636364</v>
      </c>
      <c r="O30" s="45">
        <v>0.6363636363636364</v>
      </c>
      <c r="P30" s="45">
        <v>0.125</v>
      </c>
      <c r="Q30" s="65"/>
      <c r="R30" s="45">
        <v>0.17045454545454544</v>
      </c>
      <c r="S30" s="45">
        <v>0.10227272727272728</v>
      </c>
      <c r="T30" s="45">
        <v>0.6022727272727273</v>
      </c>
      <c r="U30" s="45">
        <v>0.125</v>
      </c>
      <c r="V30" s="65"/>
      <c r="W30" s="65">
        <v>88</v>
      </c>
      <c r="Y30" s="65"/>
    </row>
    <row r="31" spans="1:25" ht="12.75">
      <c r="A31" s="68"/>
      <c r="B31" s="11" t="s">
        <v>154</v>
      </c>
      <c r="C31" s="45">
        <v>0.7543859649122807</v>
      </c>
      <c r="D31" s="45">
        <v>0.017543859649122806</v>
      </c>
      <c r="E31" s="45">
        <v>0.22807017543859648</v>
      </c>
      <c r="F31" s="45">
        <v>0</v>
      </c>
      <c r="G31" s="65"/>
      <c r="H31" s="45">
        <v>0.42105263157894735</v>
      </c>
      <c r="I31" s="45">
        <v>0.10526315789473684</v>
      </c>
      <c r="J31" s="45">
        <v>0.45614035087719296</v>
      </c>
      <c r="K31" s="45">
        <v>0.017543859649122806</v>
      </c>
      <c r="L31" s="65"/>
      <c r="M31" s="45">
        <v>0.19298245614035087</v>
      </c>
      <c r="N31" s="45">
        <v>0.10526315789473684</v>
      </c>
      <c r="O31" s="45">
        <v>0.6140350877192983</v>
      </c>
      <c r="P31" s="45">
        <v>0.08771929824561403</v>
      </c>
      <c r="Q31" s="65"/>
      <c r="R31" s="45">
        <v>0.05263157894736842</v>
      </c>
      <c r="S31" s="45">
        <v>0.2982456140350877</v>
      </c>
      <c r="T31" s="45">
        <v>0.543859649122807</v>
      </c>
      <c r="U31" s="45">
        <v>0.10526315789473684</v>
      </c>
      <c r="V31" s="65"/>
      <c r="W31" s="65">
        <v>57</v>
      </c>
      <c r="Y31" s="65"/>
    </row>
    <row r="32" spans="1:25" ht="12.75">
      <c r="A32" s="68">
        <v>2006</v>
      </c>
      <c r="B32" s="11" t="s">
        <v>156</v>
      </c>
      <c r="C32" s="45">
        <v>0.7</v>
      </c>
      <c r="D32" s="45">
        <v>0.0375</v>
      </c>
      <c r="E32" s="45">
        <v>0.2625</v>
      </c>
      <c r="F32" s="45">
        <v>0</v>
      </c>
      <c r="G32" s="65"/>
      <c r="H32" s="45">
        <v>0.15</v>
      </c>
      <c r="I32" s="45">
        <v>0.2125</v>
      </c>
      <c r="J32" s="45">
        <v>0.625</v>
      </c>
      <c r="K32" s="45">
        <v>0.0125</v>
      </c>
      <c r="L32" s="65"/>
      <c r="M32" s="45">
        <v>0.1625</v>
      </c>
      <c r="N32" s="45">
        <v>0.0875</v>
      </c>
      <c r="O32" s="45">
        <v>0.7</v>
      </c>
      <c r="P32" s="45">
        <v>0.05</v>
      </c>
      <c r="Q32" s="65"/>
      <c r="R32" s="45">
        <v>0.1125</v>
      </c>
      <c r="S32" s="45">
        <v>0.1625</v>
      </c>
      <c r="T32" s="45">
        <v>0.675</v>
      </c>
      <c r="U32" s="45">
        <v>0.05</v>
      </c>
      <c r="V32" s="65"/>
      <c r="W32" s="65">
        <v>80</v>
      </c>
      <c r="Y32" s="65"/>
    </row>
    <row r="33" spans="1:25" ht="12.75">
      <c r="A33" s="68"/>
      <c r="B33" s="11" t="s">
        <v>157</v>
      </c>
      <c r="C33" s="45">
        <v>0.72</v>
      </c>
      <c r="D33" s="45">
        <v>0.05333333333333334</v>
      </c>
      <c r="E33" s="45">
        <v>0.22666666666666666</v>
      </c>
      <c r="F33" s="45">
        <v>0</v>
      </c>
      <c r="G33" s="65"/>
      <c r="H33" s="45">
        <v>0.09333333333333334</v>
      </c>
      <c r="I33" s="45">
        <v>0.4</v>
      </c>
      <c r="J33" s="45">
        <v>0.5066666666666667</v>
      </c>
      <c r="K33" s="45">
        <v>0</v>
      </c>
      <c r="L33" s="65"/>
      <c r="M33" s="45">
        <v>0.12</v>
      </c>
      <c r="N33" s="45">
        <v>0.12</v>
      </c>
      <c r="O33" s="45">
        <v>0.6933333333333334</v>
      </c>
      <c r="P33" s="45">
        <v>0.06666666666666667</v>
      </c>
      <c r="Q33" s="65"/>
      <c r="R33" s="45">
        <v>0.10666666666666667</v>
      </c>
      <c r="S33" s="45">
        <v>0.6933333333333334</v>
      </c>
      <c r="T33" s="45">
        <v>0.16</v>
      </c>
      <c r="U33" s="45">
        <v>0.04</v>
      </c>
      <c r="V33" s="65"/>
      <c r="W33" s="65">
        <v>75</v>
      </c>
      <c r="Y33" s="65"/>
    </row>
    <row r="34" spans="1:25" ht="12.75">
      <c r="A34" s="68"/>
      <c r="B34" s="11" t="s">
        <v>155</v>
      </c>
      <c r="C34" s="45">
        <v>0.7538461538461538</v>
      </c>
      <c r="D34" s="19">
        <v>0.06153846153846154</v>
      </c>
      <c r="E34" s="19">
        <v>0.18461538461538463</v>
      </c>
      <c r="F34" s="19">
        <v>0</v>
      </c>
      <c r="G34" s="65"/>
      <c r="H34" s="45">
        <v>0.06153846153846154</v>
      </c>
      <c r="I34" s="45">
        <v>0.4153846153846154</v>
      </c>
      <c r="J34" s="45">
        <v>0.5076923076923077</v>
      </c>
      <c r="K34" s="45">
        <v>0.015384615384615385</v>
      </c>
      <c r="L34" s="65"/>
      <c r="M34" s="45">
        <v>0.1076923076923077</v>
      </c>
      <c r="N34" s="45">
        <v>0.1076923076923077</v>
      </c>
      <c r="O34" s="45">
        <v>0.7076923076923077</v>
      </c>
      <c r="P34" s="45">
        <v>0.07692307692307693</v>
      </c>
      <c r="Q34" s="65"/>
      <c r="R34" s="45">
        <v>0.046153846153846156</v>
      </c>
      <c r="S34" s="45">
        <v>0.46153846153846156</v>
      </c>
      <c r="T34" s="45">
        <v>0.4307692307692308</v>
      </c>
      <c r="U34" s="45">
        <v>0.06153846153846154</v>
      </c>
      <c r="V34" s="65"/>
      <c r="W34" s="65">
        <v>65</v>
      </c>
      <c r="Y34" s="65"/>
    </row>
    <row r="35" spans="1:25" ht="12.75">
      <c r="A35" s="68"/>
      <c r="B35" s="11" t="s">
        <v>154</v>
      </c>
      <c r="C35" s="45">
        <v>0.5454545454545454</v>
      </c>
      <c r="D35" s="19">
        <v>0.14285714285714285</v>
      </c>
      <c r="E35" s="19">
        <v>0.3116883116883117</v>
      </c>
      <c r="F35" s="19">
        <v>0</v>
      </c>
      <c r="G35" s="65"/>
      <c r="H35" s="45">
        <v>0.06493506493506493</v>
      </c>
      <c r="I35" s="45">
        <v>0.2987012987012987</v>
      </c>
      <c r="J35" s="45">
        <v>0.6103896103896104</v>
      </c>
      <c r="K35" s="45">
        <v>0.025974025974025976</v>
      </c>
      <c r="L35" s="65"/>
      <c r="M35" s="45">
        <v>0.22077922077922077</v>
      </c>
      <c r="N35" s="45">
        <v>0.06493506493506493</v>
      </c>
      <c r="O35" s="45">
        <v>0.6753246753246753</v>
      </c>
      <c r="P35" s="45">
        <v>0.03896103896103896</v>
      </c>
      <c r="Q35" s="65"/>
      <c r="R35" s="45">
        <v>0.3246753246753247</v>
      </c>
      <c r="S35" s="45">
        <v>0.06493506493506493</v>
      </c>
      <c r="T35" s="45">
        <v>0.5194805194805194</v>
      </c>
      <c r="U35" s="45">
        <v>0.09090909090909091</v>
      </c>
      <c r="V35" s="65"/>
      <c r="W35" s="65">
        <v>77</v>
      </c>
      <c r="Y35" s="65"/>
    </row>
    <row r="36" spans="1:25" ht="12.75">
      <c r="A36" s="68">
        <v>2007</v>
      </c>
      <c r="B36" s="11" t="s">
        <v>156</v>
      </c>
      <c r="C36" s="45">
        <v>0.28888888888888886</v>
      </c>
      <c r="D36" s="19">
        <v>0.2111111111111111</v>
      </c>
      <c r="E36" s="19">
        <v>0.4888888888888889</v>
      </c>
      <c r="F36" s="19">
        <v>0.011111111111111112</v>
      </c>
      <c r="G36" s="65"/>
      <c r="H36" s="45">
        <v>0.1</v>
      </c>
      <c r="I36" s="45">
        <v>0.2777777777777778</v>
      </c>
      <c r="J36" s="45">
        <v>0.6111111111111112</v>
      </c>
      <c r="K36" s="45">
        <v>0.011111111111111112</v>
      </c>
      <c r="L36" s="65"/>
      <c r="M36" s="45">
        <v>0.14444444444444443</v>
      </c>
      <c r="N36" s="45">
        <v>0.022222222222222223</v>
      </c>
      <c r="O36" s="45">
        <v>0.7777777777777778</v>
      </c>
      <c r="P36" s="45">
        <v>0.05555555555555555</v>
      </c>
      <c r="Q36" s="65"/>
      <c r="R36" s="45">
        <v>0.15555555555555556</v>
      </c>
      <c r="S36" s="45">
        <v>0.03333333333333333</v>
      </c>
      <c r="T36" s="45">
        <v>0.7444444444444445</v>
      </c>
      <c r="U36" s="45">
        <v>0.06666666666666667</v>
      </c>
      <c r="V36" s="65"/>
      <c r="W36" s="65">
        <v>90</v>
      </c>
      <c r="Y36" s="65"/>
    </row>
    <row r="37" spans="1:25" ht="12.75">
      <c r="A37" s="68"/>
      <c r="B37" s="11" t="s">
        <v>157</v>
      </c>
      <c r="C37" s="45">
        <v>0.34177215189873417</v>
      </c>
      <c r="D37" s="19">
        <v>0.21518987341772153</v>
      </c>
      <c r="E37" s="19">
        <v>0.43037974683544306</v>
      </c>
      <c r="F37" s="19">
        <v>0.012658227848101266</v>
      </c>
      <c r="G37" s="65"/>
      <c r="H37" s="45">
        <v>0.12658227848101267</v>
      </c>
      <c r="I37" s="45">
        <v>0.3670886075949367</v>
      </c>
      <c r="J37" s="45">
        <v>0.4810126582278481</v>
      </c>
      <c r="K37" s="45">
        <v>0.02531645569620253</v>
      </c>
      <c r="L37" s="65"/>
      <c r="M37" s="45">
        <v>0.12658227848101267</v>
      </c>
      <c r="N37" s="45">
        <v>0.06329113924050633</v>
      </c>
      <c r="O37" s="45">
        <v>0.7088607594936709</v>
      </c>
      <c r="P37" s="45">
        <v>0.10126582278481013</v>
      </c>
      <c r="Q37" s="65"/>
      <c r="R37" s="45">
        <v>0.1518987341772152</v>
      </c>
      <c r="S37" s="45">
        <v>0.0759493670886076</v>
      </c>
      <c r="T37" s="45">
        <v>0.6962025316455697</v>
      </c>
      <c r="U37" s="45">
        <v>0.0759493670886076</v>
      </c>
      <c r="V37" s="65"/>
      <c r="W37" s="65">
        <v>79</v>
      </c>
      <c r="Y37" s="65"/>
    </row>
    <row r="38" spans="1:25" ht="12.75">
      <c r="A38" s="68"/>
      <c r="B38" s="11" t="s">
        <v>155</v>
      </c>
      <c r="C38" s="45">
        <v>0.25</v>
      </c>
      <c r="D38" s="19">
        <v>0.15</v>
      </c>
      <c r="E38" s="19">
        <v>0.5875</v>
      </c>
      <c r="F38" s="19">
        <v>0.0125</v>
      </c>
      <c r="G38" s="65"/>
      <c r="H38" s="45">
        <v>0.125</v>
      </c>
      <c r="I38" s="45">
        <v>0.3375</v>
      </c>
      <c r="J38" s="45">
        <v>0.525</v>
      </c>
      <c r="K38" s="45">
        <v>0.0125</v>
      </c>
      <c r="L38" s="65"/>
      <c r="M38" s="45">
        <v>0.0875</v>
      </c>
      <c r="N38" s="45">
        <v>0.125</v>
      </c>
      <c r="O38" s="45">
        <v>0.675</v>
      </c>
      <c r="P38" s="45">
        <v>0.1125</v>
      </c>
      <c r="Q38" s="65"/>
      <c r="R38" s="45">
        <v>0.0875</v>
      </c>
      <c r="S38" s="45">
        <v>0.5625</v>
      </c>
      <c r="T38" s="45">
        <v>0.2875</v>
      </c>
      <c r="U38" s="45">
        <v>0.0625</v>
      </c>
      <c r="V38" s="65"/>
      <c r="W38" s="65">
        <v>80</v>
      </c>
      <c r="Y38" s="65"/>
    </row>
    <row r="39" spans="1:25" ht="12.75">
      <c r="A39" s="68"/>
      <c r="B39" s="11" t="s">
        <v>154</v>
      </c>
      <c r="C39" s="45">
        <v>0.17857142857142858</v>
      </c>
      <c r="D39" s="19">
        <v>0.25</v>
      </c>
      <c r="E39" s="19">
        <v>0.5595238095238095</v>
      </c>
      <c r="F39" s="19">
        <v>0.011904761904761904</v>
      </c>
      <c r="G39" s="65"/>
      <c r="H39" s="45">
        <v>0.05952380952380952</v>
      </c>
      <c r="I39" s="45">
        <v>0.7976190476190477</v>
      </c>
      <c r="J39" s="45">
        <v>0.13095238095238096</v>
      </c>
      <c r="K39" s="45">
        <v>0.011904761904761904</v>
      </c>
      <c r="L39" s="65"/>
      <c r="M39" s="45">
        <v>0.023809523809523808</v>
      </c>
      <c r="N39" s="45">
        <v>0.5595238095238095</v>
      </c>
      <c r="O39" s="45">
        <v>0.30952380952380953</v>
      </c>
      <c r="P39" s="45">
        <v>0.10714285714285714</v>
      </c>
      <c r="Q39" s="65"/>
      <c r="R39" s="45">
        <v>0.07142857142857142</v>
      </c>
      <c r="S39" s="45">
        <v>0.7619047619047619</v>
      </c>
      <c r="T39" s="45">
        <v>0.11904761904761904</v>
      </c>
      <c r="U39" s="45">
        <v>0.047619047619047616</v>
      </c>
      <c r="V39" s="65"/>
      <c r="W39" s="65">
        <v>90</v>
      </c>
      <c r="Y39" s="65"/>
    </row>
    <row r="40" spans="1:25" ht="12.75">
      <c r="A40" s="68">
        <v>2008</v>
      </c>
      <c r="B40" s="11" t="s">
        <v>156</v>
      </c>
      <c r="C40" s="45">
        <v>0.09803921568627451</v>
      </c>
      <c r="D40" s="19">
        <v>0.43137254901960786</v>
      </c>
      <c r="E40" s="19">
        <v>0.46078431372549017</v>
      </c>
      <c r="F40" s="19">
        <v>0.00980392156862745</v>
      </c>
      <c r="G40" s="65"/>
      <c r="H40" s="45">
        <v>0.08823529411764706</v>
      </c>
      <c r="I40" s="45">
        <v>0.7254901960784313</v>
      </c>
      <c r="J40" s="45">
        <v>0.17647058823529413</v>
      </c>
      <c r="K40" s="45">
        <v>0.00980392156862745</v>
      </c>
      <c r="L40" s="65"/>
      <c r="M40" s="45">
        <v>0.0196078431372549</v>
      </c>
      <c r="N40" s="45">
        <v>0.5392156862745098</v>
      </c>
      <c r="O40" s="45">
        <v>0.39215686274509803</v>
      </c>
      <c r="P40" s="45">
        <v>0.049019607843137254</v>
      </c>
      <c r="Q40" s="65"/>
      <c r="R40" s="45">
        <v>0.29411764705882354</v>
      </c>
      <c r="S40" s="45">
        <v>0.4019607843137255</v>
      </c>
      <c r="T40" s="45">
        <v>0.2549019607843137</v>
      </c>
      <c r="U40" s="45">
        <v>0.049019607843137254</v>
      </c>
      <c r="V40" s="65"/>
      <c r="W40" s="65">
        <v>102</v>
      </c>
      <c r="Y40" s="65"/>
    </row>
    <row r="41" spans="1:25" ht="12.75">
      <c r="A41" s="68"/>
      <c r="B41" s="11" t="str">
        <f>B37</f>
        <v>Apr</v>
      </c>
      <c r="C41" s="45">
        <v>0.1724137931034483</v>
      </c>
      <c r="D41" s="19">
        <v>0.2988505747126437</v>
      </c>
      <c r="E41" s="19">
        <v>0.5287356321839081</v>
      </c>
      <c r="F41" s="19">
        <v>0</v>
      </c>
      <c r="G41" s="65"/>
      <c r="H41" s="45">
        <v>0.011494252873563218</v>
      </c>
      <c r="I41" s="45">
        <v>0.7471264367816092</v>
      </c>
      <c r="J41" s="45">
        <v>0.20689655172413793</v>
      </c>
      <c r="K41" s="45">
        <v>0.034482758620689655</v>
      </c>
      <c r="L41" s="65"/>
      <c r="M41" s="45">
        <v>0.022988505747126436</v>
      </c>
      <c r="N41" s="45">
        <v>0.7586206896551724</v>
      </c>
      <c r="O41" s="45">
        <v>0.1724137931034483</v>
      </c>
      <c r="P41" s="45">
        <v>0.04597701149425287</v>
      </c>
      <c r="Q41" s="65"/>
      <c r="R41" s="45">
        <v>0.09195402298850575</v>
      </c>
      <c r="S41" s="45">
        <v>0.6551724137931034</v>
      </c>
      <c r="T41" s="45">
        <v>0.22988505747126436</v>
      </c>
      <c r="U41" s="45">
        <v>0.022988505747126436</v>
      </c>
      <c r="V41" s="65"/>
      <c r="W41" s="65">
        <v>87</v>
      </c>
      <c r="Y41" s="65"/>
    </row>
    <row r="42" spans="1:25" ht="12.75">
      <c r="A42" s="68"/>
      <c r="B42" s="11" t="str">
        <f>B38</f>
        <v>Jul</v>
      </c>
      <c r="C42" s="45">
        <v>0.15730337078651685</v>
      </c>
      <c r="D42" s="45">
        <v>0.34831460674157305</v>
      </c>
      <c r="E42" s="45">
        <v>0.4943820224719101</v>
      </c>
      <c r="F42" s="45">
        <v>0</v>
      </c>
      <c r="G42" s="65"/>
      <c r="H42" s="19">
        <v>0.0449438202247191</v>
      </c>
      <c r="I42" s="19">
        <v>0.6966292134831461</v>
      </c>
      <c r="J42" s="19">
        <v>0.24719101123595505</v>
      </c>
      <c r="K42" s="19">
        <v>0.011235955056179775</v>
      </c>
      <c r="L42" s="65"/>
      <c r="M42" s="19">
        <v>0</v>
      </c>
      <c r="N42" s="19">
        <v>0.7752808988764045</v>
      </c>
      <c r="O42" s="19">
        <v>0.20224719101123595</v>
      </c>
      <c r="P42" s="19">
        <v>0.02247191011235955</v>
      </c>
      <c r="Q42" s="65"/>
      <c r="R42" s="45">
        <v>0</v>
      </c>
      <c r="S42" s="45">
        <v>0.7415730337078652</v>
      </c>
      <c r="T42" s="45">
        <v>0.2247191011235955</v>
      </c>
      <c r="U42" s="45">
        <v>0.033707865168539325</v>
      </c>
      <c r="V42" s="65"/>
      <c r="W42" s="65">
        <v>89</v>
      </c>
      <c r="Y42" s="65"/>
    </row>
    <row r="43" spans="1:25" ht="12.75">
      <c r="A43" s="68"/>
      <c r="B43" s="11" t="str">
        <f>B39</f>
        <v>Oct</v>
      </c>
      <c r="C43" s="19">
        <v>0.1</v>
      </c>
      <c r="D43" s="19">
        <v>0.6142857142857143</v>
      </c>
      <c r="E43" s="19">
        <v>0.2857142857142857</v>
      </c>
      <c r="F43" s="19">
        <v>0</v>
      </c>
      <c r="G43" s="65"/>
      <c r="H43" s="45">
        <v>0</v>
      </c>
      <c r="I43" s="45">
        <v>0.9</v>
      </c>
      <c r="J43" s="45">
        <v>0.1</v>
      </c>
      <c r="K43" s="45">
        <v>0</v>
      </c>
      <c r="L43" s="65"/>
      <c r="M43" s="19">
        <v>0</v>
      </c>
      <c r="N43" s="19">
        <v>0.9285714285714286</v>
      </c>
      <c r="O43" s="19">
        <v>0.04285714285714286</v>
      </c>
      <c r="P43" s="19">
        <v>0.02857142857142857</v>
      </c>
      <c r="Q43" s="65"/>
      <c r="R43" s="19">
        <v>0.014285714285714285</v>
      </c>
      <c r="S43" s="19">
        <v>0.9285714285714286</v>
      </c>
      <c r="T43" s="19">
        <v>0.05714285714285714</v>
      </c>
      <c r="U43" s="19">
        <v>0</v>
      </c>
      <c r="V43" s="65"/>
      <c r="W43" s="65">
        <v>70</v>
      </c>
      <c r="Y43" s="65"/>
    </row>
    <row r="44" spans="1:25" ht="12.75">
      <c r="A44" s="68">
        <v>2009</v>
      </c>
      <c r="B44" s="11" t="s">
        <v>156</v>
      </c>
      <c r="C44" s="19">
        <v>0.035398230088495575</v>
      </c>
      <c r="D44" s="19">
        <v>0.8141592920353983</v>
      </c>
      <c r="E44" s="19">
        <v>0.1504424778761062</v>
      </c>
      <c r="F44" s="19">
        <v>0</v>
      </c>
      <c r="G44" s="65"/>
      <c r="H44" s="69">
        <v>0.008849557522123894</v>
      </c>
      <c r="I44" s="19">
        <v>0.7787610619469026</v>
      </c>
      <c r="J44" s="19">
        <v>0.20353982300884957</v>
      </c>
      <c r="K44" s="19">
        <v>0.008849557522123894</v>
      </c>
      <c r="L44" s="65"/>
      <c r="M44" s="19">
        <v>0</v>
      </c>
      <c r="N44" s="19">
        <v>0.7522123893805309</v>
      </c>
      <c r="O44" s="19">
        <v>0.23008849557522124</v>
      </c>
      <c r="P44" s="19">
        <v>0.017699115044247787</v>
      </c>
      <c r="Q44" s="65"/>
      <c r="R44" s="19">
        <v>0.12389380530973451</v>
      </c>
      <c r="S44" s="19">
        <v>0.6106194690265486</v>
      </c>
      <c r="T44" s="19">
        <v>0.26548672566371684</v>
      </c>
      <c r="U44" s="19">
        <v>0</v>
      </c>
      <c r="V44" s="65"/>
      <c r="W44" s="65">
        <v>113</v>
      </c>
      <c r="Y44" s="65"/>
    </row>
    <row r="45" spans="1:25" ht="12.75">
      <c r="A45" s="68"/>
      <c r="B45" s="11" t="s">
        <v>157</v>
      </c>
      <c r="C45" s="19">
        <v>0.06329113924050633</v>
      </c>
      <c r="D45" s="19">
        <v>0.7341772151898734</v>
      </c>
      <c r="E45" s="19">
        <v>0.20253164556962025</v>
      </c>
      <c r="F45" s="19">
        <v>0</v>
      </c>
      <c r="G45" s="65"/>
      <c r="H45" s="19">
        <v>0.0379746835443038</v>
      </c>
      <c r="I45" s="19">
        <v>0.43037974683544306</v>
      </c>
      <c r="J45" s="19">
        <v>0.5189873417721519</v>
      </c>
      <c r="K45" s="19">
        <v>0.012658227848101266</v>
      </c>
      <c r="L45" s="65"/>
      <c r="M45" s="19">
        <v>0.0379746835443038</v>
      </c>
      <c r="N45" s="19">
        <v>0.45569620253164556</v>
      </c>
      <c r="O45" s="19">
        <v>0.46835443037974683</v>
      </c>
      <c r="P45" s="19">
        <v>0.0379746835443038</v>
      </c>
      <c r="Q45" s="65"/>
      <c r="R45" s="19">
        <v>0.13924050632911392</v>
      </c>
      <c r="S45" s="19">
        <v>0.3291139240506329</v>
      </c>
      <c r="T45" s="19">
        <v>0.5316455696202531</v>
      </c>
      <c r="U45" s="19">
        <v>0</v>
      </c>
      <c r="V45" s="65"/>
      <c r="W45" s="65">
        <v>79</v>
      </c>
      <c r="Y45" s="65"/>
    </row>
    <row r="46" spans="1:25" ht="12.75">
      <c r="A46" s="68"/>
      <c r="B46" s="11" t="s">
        <v>155</v>
      </c>
      <c r="C46" s="19">
        <v>0.02666666666666667</v>
      </c>
      <c r="D46" s="19">
        <v>0.6266666666666667</v>
      </c>
      <c r="E46" s="19">
        <v>0.3466666666666667</v>
      </c>
      <c r="F46" s="19">
        <v>0</v>
      </c>
      <c r="G46" s="65"/>
      <c r="H46" s="19">
        <v>0.12</v>
      </c>
      <c r="I46" s="19">
        <v>0.24</v>
      </c>
      <c r="J46" s="19">
        <v>0.64</v>
      </c>
      <c r="K46" s="19">
        <v>0</v>
      </c>
      <c r="L46" s="65"/>
      <c r="M46" s="19">
        <v>0.04</v>
      </c>
      <c r="N46" s="19">
        <v>0.25333333333333335</v>
      </c>
      <c r="O46" s="19">
        <v>0.68</v>
      </c>
      <c r="P46" s="19">
        <v>0.02666666666666667</v>
      </c>
      <c r="Q46" s="65"/>
      <c r="R46" s="19">
        <v>0.09333333333333334</v>
      </c>
      <c r="S46" s="19">
        <v>0.30666666666666664</v>
      </c>
      <c r="T46" s="19">
        <v>0.5733333333333334</v>
      </c>
      <c r="U46" s="19">
        <v>0.02666666666666667</v>
      </c>
      <c r="V46" s="65"/>
      <c r="W46" s="65">
        <v>75</v>
      </c>
      <c r="Y46" s="65"/>
    </row>
    <row r="47" spans="1:25" ht="12.75">
      <c r="A47" s="68"/>
      <c r="B47" s="11" t="s">
        <v>154</v>
      </c>
      <c r="C47" s="19">
        <v>0.11320754716981132</v>
      </c>
      <c r="D47" s="19">
        <v>0.49056603773584906</v>
      </c>
      <c r="E47" s="19">
        <v>0.39622641509433965</v>
      </c>
      <c r="F47" s="19">
        <v>0</v>
      </c>
      <c r="G47" s="65"/>
      <c r="H47" s="19">
        <v>0.2830188679245283</v>
      </c>
      <c r="I47" s="19">
        <v>0.09433962264150944</v>
      </c>
      <c r="J47" s="19">
        <v>0.6226415094339622</v>
      </c>
      <c r="K47" s="19">
        <v>0</v>
      </c>
      <c r="L47" s="65"/>
      <c r="M47" s="19">
        <v>0.24528301886792453</v>
      </c>
      <c r="N47" s="19">
        <v>0.09433962264150944</v>
      </c>
      <c r="O47" s="19">
        <v>0.5849056603773585</v>
      </c>
      <c r="P47" s="19">
        <v>0.07547169811320754</v>
      </c>
      <c r="Q47" s="65"/>
      <c r="R47" s="19">
        <v>0.2830188679245283</v>
      </c>
      <c r="S47" s="19">
        <v>0.09433962264150944</v>
      </c>
      <c r="T47" s="19">
        <v>0.6037735849056604</v>
      </c>
      <c r="U47" s="19">
        <v>0.018867924528301886</v>
      </c>
      <c r="V47" s="65"/>
      <c r="W47" s="65">
        <v>53</v>
      </c>
      <c r="Y47" s="65"/>
    </row>
    <row r="48" spans="1:25" ht="12.75">
      <c r="A48" s="68">
        <v>2010</v>
      </c>
      <c r="B48" s="11" t="s">
        <v>156</v>
      </c>
      <c r="C48" s="19">
        <v>0.07246376811594203</v>
      </c>
      <c r="D48" s="19">
        <v>0.30434782608695654</v>
      </c>
      <c r="E48" s="19">
        <v>0.6231884057971014</v>
      </c>
      <c r="F48" s="19">
        <v>0</v>
      </c>
      <c r="G48" s="65"/>
      <c r="H48" s="19">
        <v>0.2318840579710145</v>
      </c>
      <c r="I48" s="19">
        <v>0.11594202898550725</v>
      </c>
      <c r="J48" s="19">
        <v>0.6521739130434783</v>
      </c>
      <c r="K48" s="19">
        <v>0</v>
      </c>
      <c r="L48" s="65"/>
      <c r="M48" s="19">
        <v>0.3333333333333333</v>
      </c>
      <c r="N48" s="19">
        <v>0.014492753623188406</v>
      </c>
      <c r="O48" s="19">
        <v>0.6086956521739131</v>
      </c>
      <c r="P48" s="19">
        <v>0.043478260869565216</v>
      </c>
      <c r="Q48" s="65"/>
      <c r="R48" s="19">
        <v>0.10144927536231885</v>
      </c>
      <c r="S48" s="19">
        <v>0.11594202898550725</v>
      </c>
      <c r="T48" s="19">
        <v>0.782608695652174</v>
      </c>
      <c r="U48" s="19">
        <v>0</v>
      </c>
      <c r="V48" s="65"/>
      <c r="W48" s="65">
        <v>69</v>
      </c>
      <c r="Y48" s="65"/>
    </row>
    <row r="49" spans="1:23" ht="12.75">
      <c r="A49" s="68"/>
      <c r="B49" s="11" t="s">
        <v>157</v>
      </c>
      <c r="C49" s="19">
        <v>0.639344262295082</v>
      </c>
      <c r="D49" s="19">
        <v>0.01639344262295082</v>
      </c>
      <c r="E49" s="19">
        <v>0.3442622950819672</v>
      </c>
      <c r="F49" s="19">
        <v>0</v>
      </c>
      <c r="H49" s="19">
        <v>0.47540983606557374</v>
      </c>
      <c r="I49" s="19">
        <v>0.03278688524590164</v>
      </c>
      <c r="J49" s="19">
        <v>0.45901639344262296</v>
      </c>
      <c r="K49" s="19">
        <v>0.03278688524590164</v>
      </c>
      <c r="M49" s="19">
        <v>0.45901639344262296</v>
      </c>
      <c r="N49" s="19">
        <v>0.03278688524590164</v>
      </c>
      <c r="O49" s="19">
        <v>0.4918032786885246</v>
      </c>
      <c r="P49" s="19">
        <v>0.01639344262295082</v>
      </c>
      <c r="R49" s="19">
        <v>0.18032786885245902</v>
      </c>
      <c r="S49" s="19">
        <v>0.01639344262295082</v>
      </c>
      <c r="T49" s="19">
        <v>0.7868852459016393</v>
      </c>
      <c r="U49" s="19">
        <v>0.01639344262295082</v>
      </c>
      <c r="W49" s="65">
        <v>61</v>
      </c>
    </row>
    <row r="50" spans="1:23" ht="12.75">
      <c r="A50" s="68"/>
      <c r="B50" s="11" t="s">
        <v>155</v>
      </c>
      <c r="C50" s="19">
        <v>0.6880733944954128</v>
      </c>
      <c r="D50" s="19">
        <v>0.03669724770642202</v>
      </c>
      <c r="E50" s="19">
        <v>0.27522935779816515</v>
      </c>
      <c r="F50" s="19">
        <v>0</v>
      </c>
      <c r="G50" s="19"/>
      <c r="H50" s="19">
        <v>0.6055045871559633</v>
      </c>
      <c r="I50" s="19">
        <v>0.045871559633027525</v>
      </c>
      <c r="J50" s="19">
        <v>0.3394495412844037</v>
      </c>
      <c r="K50" s="19">
        <v>0.009174311926605505</v>
      </c>
      <c r="L50" s="19"/>
      <c r="M50" s="19">
        <v>0.47706422018348627</v>
      </c>
      <c r="N50" s="19">
        <v>0.01834862385321101</v>
      </c>
      <c r="O50" s="19">
        <v>0.46788990825688076</v>
      </c>
      <c r="P50" s="19">
        <v>0.03669724770642202</v>
      </c>
      <c r="Q50" s="19"/>
      <c r="R50" s="19">
        <v>0.6422018348623854</v>
      </c>
      <c r="S50" s="19">
        <v>0.027522935779816515</v>
      </c>
      <c r="T50" s="19">
        <v>0.3119266055045872</v>
      </c>
      <c r="U50" s="19">
        <v>0.01834862385321101</v>
      </c>
      <c r="W50" s="65">
        <v>109</v>
      </c>
    </row>
    <row r="51" spans="1:23" ht="12.75">
      <c r="A51" s="68"/>
      <c r="B51" s="11" t="s">
        <v>154</v>
      </c>
      <c r="C51" s="19">
        <v>0.6019417475728155</v>
      </c>
      <c r="D51" s="19">
        <v>0.05825242718446602</v>
      </c>
      <c r="E51" s="19">
        <v>0.33980582524271846</v>
      </c>
      <c r="F51" s="19">
        <v>0</v>
      </c>
      <c r="H51" s="19">
        <v>0.7087378640776699</v>
      </c>
      <c r="I51" s="19">
        <v>0.019417475728155338</v>
      </c>
      <c r="J51" s="19">
        <v>0.2524271844660194</v>
      </c>
      <c r="K51" s="19">
        <v>0.019417475728155338</v>
      </c>
      <c r="M51" s="19">
        <v>0.42718446601941745</v>
      </c>
      <c r="N51" s="19">
        <v>0.02912621359223301</v>
      </c>
      <c r="O51" s="19">
        <v>0.46601941747572817</v>
      </c>
      <c r="P51" s="19">
        <v>0.07766990291262135</v>
      </c>
      <c r="R51" s="19">
        <v>0.6372549019607843</v>
      </c>
      <c r="S51" s="19">
        <v>0</v>
      </c>
      <c r="T51" s="19">
        <v>0.3431372549019608</v>
      </c>
      <c r="U51" s="19">
        <v>0.0196078431372549</v>
      </c>
      <c r="W51" s="65">
        <v>103</v>
      </c>
    </row>
    <row r="52" spans="1:23" ht="12.75">
      <c r="A52" s="68">
        <v>2011</v>
      </c>
      <c r="B52" s="11" t="s">
        <v>156</v>
      </c>
      <c r="C52" s="19">
        <v>0.6</v>
      </c>
      <c r="D52" s="19">
        <v>0.04</v>
      </c>
      <c r="E52" s="19">
        <v>0.36</v>
      </c>
      <c r="F52" s="19">
        <v>0</v>
      </c>
      <c r="H52" s="19">
        <v>0.34</v>
      </c>
      <c r="I52" s="19">
        <v>0.1</v>
      </c>
      <c r="J52" s="19">
        <v>0.52</v>
      </c>
      <c r="K52" s="19">
        <v>0.04</v>
      </c>
      <c r="M52" s="19">
        <v>0.52</v>
      </c>
      <c r="N52" s="19">
        <v>0.04</v>
      </c>
      <c r="O52" s="19">
        <v>0.39</v>
      </c>
      <c r="P52" s="19">
        <v>0.05</v>
      </c>
      <c r="R52" s="19">
        <v>0.22</v>
      </c>
      <c r="S52" s="19">
        <v>0.26</v>
      </c>
      <c r="T52" s="19">
        <v>0.5</v>
      </c>
      <c r="U52" s="19">
        <v>0.03</v>
      </c>
      <c r="W52" s="65">
        <v>111</v>
      </c>
    </row>
    <row r="53" spans="1:23" ht="12.75">
      <c r="A53" s="68"/>
      <c r="B53" s="11" t="s">
        <v>157</v>
      </c>
      <c r="C53" s="45">
        <v>0.7941176470588235</v>
      </c>
      <c r="D53" s="45">
        <v>0</v>
      </c>
      <c r="E53" s="45">
        <v>0.20588235294117646</v>
      </c>
      <c r="F53" s="45">
        <v>0</v>
      </c>
      <c r="G53" s="45"/>
      <c r="H53" s="45">
        <v>0.37254901960784315</v>
      </c>
      <c r="I53" s="45">
        <v>0.0784313725490196</v>
      </c>
      <c r="J53" s="45">
        <v>0.47058823529411764</v>
      </c>
      <c r="K53" s="45">
        <v>0.0784313725490196</v>
      </c>
      <c r="L53" s="45"/>
      <c r="M53" s="45">
        <v>0.5392156862745098</v>
      </c>
      <c r="N53" s="45">
        <v>0.00980392156862745</v>
      </c>
      <c r="O53" s="45">
        <v>0.4117647058823529</v>
      </c>
      <c r="P53" s="45">
        <v>0.0392156862745098</v>
      </c>
      <c r="Q53" s="45"/>
      <c r="R53" s="45">
        <v>0.4411764705882353</v>
      </c>
      <c r="S53" s="45">
        <v>0.06862745098039216</v>
      </c>
      <c r="T53" s="45">
        <v>0.4803921568627451</v>
      </c>
      <c r="U53" s="45">
        <v>0.00980392156862745</v>
      </c>
      <c r="W53" s="65">
        <v>102</v>
      </c>
    </row>
    <row r="54" spans="1:23" ht="12.75">
      <c r="A54" s="68"/>
      <c r="B54" s="11" t="s">
        <v>155</v>
      </c>
      <c r="C54" s="45">
        <v>0.6703296703296703</v>
      </c>
      <c r="D54" s="45">
        <v>0.03296703296703297</v>
      </c>
      <c r="E54" s="45">
        <v>0.2967032967032967</v>
      </c>
      <c r="F54" s="45">
        <v>0</v>
      </c>
      <c r="H54" s="45">
        <v>0.46153846153846156</v>
      </c>
      <c r="I54" s="45">
        <v>0.054945054945054944</v>
      </c>
      <c r="J54" s="45">
        <v>0.46153846153846156</v>
      </c>
      <c r="K54" s="45">
        <v>0.02197802197802198</v>
      </c>
      <c r="M54" s="45">
        <v>0.4175824175824176</v>
      </c>
      <c r="N54" s="45">
        <v>0.01098901098901099</v>
      </c>
      <c r="O54" s="45">
        <v>0.4945054945054945</v>
      </c>
      <c r="P54" s="45">
        <v>0.07692307692307693</v>
      </c>
      <c r="R54" s="45">
        <v>0.5274725274725275</v>
      </c>
      <c r="S54" s="45">
        <v>0.054945054945054944</v>
      </c>
      <c r="T54" s="45">
        <v>0.3956043956043956</v>
      </c>
      <c r="U54" s="45">
        <v>0.02197802197802198</v>
      </c>
      <c r="W54" s="11">
        <v>91</v>
      </c>
    </row>
    <row r="55" spans="1:23" ht="12.75">
      <c r="A55" s="68"/>
      <c r="B55" s="11" t="s">
        <v>154</v>
      </c>
      <c r="C55" s="45">
        <v>0.26595744680851063</v>
      </c>
      <c r="D55" s="45">
        <v>0.22340425531914893</v>
      </c>
      <c r="E55" s="45">
        <v>0.5106382978723404</v>
      </c>
      <c r="F55" s="45">
        <v>0</v>
      </c>
      <c r="H55" s="45">
        <v>0.2736842105263158</v>
      </c>
      <c r="I55" s="45">
        <v>0.2</v>
      </c>
      <c r="J55" s="45">
        <v>0.45263157894736844</v>
      </c>
      <c r="K55" s="45">
        <v>0.07368421052631578</v>
      </c>
      <c r="M55" s="45">
        <v>0.24210526315789474</v>
      </c>
      <c r="N55" s="45">
        <v>0.15789473684210525</v>
      </c>
      <c r="O55" s="45">
        <v>0.5473684210526316</v>
      </c>
      <c r="P55" s="45">
        <v>0.05263157894736842</v>
      </c>
      <c r="R55" s="45">
        <v>0.43157894736842106</v>
      </c>
      <c r="S55" s="45">
        <v>0.031578947368421054</v>
      </c>
      <c r="T55" s="45">
        <v>0.49473684210526314</v>
      </c>
      <c r="U55" s="45">
        <v>0.042105263157894736</v>
      </c>
      <c r="W55" s="65">
        <v>95</v>
      </c>
    </row>
    <row r="56" spans="1:23" ht="12.75">
      <c r="A56" s="68">
        <v>2012</v>
      </c>
      <c r="B56" s="11" t="s">
        <v>156</v>
      </c>
      <c r="C56" s="45">
        <v>0.34</v>
      </c>
      <c r="D56" s="45">
        <v>0.14</v>
      </c>
      <c r="E56" s="45">
        <v>0.51</v>
      </c>
      <c r="F56" s="45">
        <v>0</v>
      </c>
      <c r="H56" s="45">
        <v>0.23</v>
      </c>
      <c r="I56" s="45">
        <v>0.22</v>
      </c>
      <c r="J56" s="45">
        <v>0.52</v>
      </c>
      <c r="K56" s="45">
        <v>0.03</v>
      </c>
      <c r="M56" s="45">
        <v>0.32</v>
      </c>
      <c r="N56" s="45">
        <v>0.11</v>
      </c>
      <c r="O56" s="45">
        <v>0.5</v>
      </c>
      <c r="P56" s="45">
        <v>0.06</v>
      </c>
      <c r="R56" s="45">
        <v>0.5</v>
      </c>
      <c r="S56" s="45">
        <v>0.02</v>
      </c>
      <c r="T56" s="45">
        <v>0.43</v>
      </c>
      <c r="U56" s="45">
        <v>0.05</v>
      </c>
      <c r="W56" s="65">
        <v>105</v>
      </c>
    </row>
    <row r="57" spans="1:2" ht="12.75">
      <c r="A57" s="68"/>
      <c r="B57" s="11" t="s">
        <v>157</v>
      </c>
    </row>
    <row r="58" spans="1:2" ht="12.75">
      <c r="A58" s="68"/>
      <c r="B58" s="11" t="s">
        <v>155</v>
      </c>
    </row>
    <row r="59" spans="1:2" ht="12.75">
      <c r="A59" s="68"/>
      <c r="B59" s="11" t="s">
        <v>154</v>
      </c>
    </row>
  </sheetData>
  <sheetProtection/>
  <mergeCells count="4">
    <mergeCell ref="M3:P3"/>
    <mergeCell ref="R3:U3"/>
    <mergeCell ref="C3:F3"/>
    <mergeCell ref="H3:K3"/>
  </mergeCells>
  <printOptions/>
  <pageMargins left="0.75" right="0.75" top="1" bottom="1" header="0.5" footer="0.5"/>
  <pageSetup fitToHeight="1" fitToWidth="1"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14"/>
  <sheetViews>
    <sheetView zoomScalePageLayoutView="0" workbookViewId="0" topLeftCell="A1">
      <pane xSplit="2" ySplit="4" topLeftCell="AQ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A8" sqref="BA8"/>
    </sheetView>
  </sheetViews>
  <sheetFormatPr defaultColWidth="9.140625" defaultRowHeight="12.75"/>
  <cols>
    <col min="2" max="2" width="27.140625" style="0" customWidth="1"/>
    <col min="3" max="18" width="8.28125" style="0" customWidth="1"/>
    <col min="45" max="45" width="9.57421875" style="0" bestFit="1" customWidth="1"/>
  </cols>
  <sheetData>
    <row r="1" ht="15.75">
      <c r="A1" s="1" t="s">
        <v>0</v>
      </c>
    </row>
    <row r="2" ht="12.75">
      <c r="A2" s="8" t="s">
        <v>32</v>
      </c>
    </row>
    <row r="3" spans="3:53" s="20" customFormat="1" ht="12.75">
      <c r="C3" s="5">
        <v>1999</v>
      </c>
      <c r="D3" s="5"/>
      <c r="E3" s="5">
        <v>2000</v>
      </c>
      <c r="I3" s="5">
        <v>2001</v>
      </c>
      <c r="M3" s="5">
        <v>2002</v>
      </c>
      <c r="Q3" s="5">
        <v>2003</v>
      </c>
      <c r="U3" s="20">
        <v>2004</v>
      </c>
      <c r="Y3" s="20">
        <v>2005</v>
      </c>
      <c r="AC3" s="20">
        <v>2006</v>
      </c>
      <c r="AG3" s="20">
        <v>2007</v>
      </c>
      <c r="AK3" s="20">
        <v>2008</v>
      </c>
      <c r="AO3" s="20">
        <v>2009</v>
      </c>
      <c r="AS3" s="20">
        <v>2010</v>
      </c>
      <c r="AW3" s="20">
        <v>2011</v>
      </c>
      <c r="BA3" s="20">
        <v>2012</v>
      </c>
    </row>
    <row r="4" spans="3:56" ht="12.75">
      <c r="C4" s="2" t="s">
        <v>155</v>
      </c>
      <c r="D4" s="2" t="s">
        <v>154</v>
      </c>
      <c r="E4" s="2" t="s">
        <v>156</v>
      </c>
      <c r="F4" s="2" t="s">
        <v>157</v>
      </c>
      <c r="G4" s="2" t="s">
        <v>155</v>
      </c>
      <c r="H4" s="2" t="s">
        <v>154</v>
      </c>
      <c r="I4" s="2" t="s">
        <v>156</v>
      </c>
      <c r="J4" s="2" t="s">
        <v>157</v>
      </c>
      <c r="K4" s="2" t="s">
        <v>155</v>
      </c>
      <c r="L4" s="2" t="s">
        <v>154</v>
      </c>
      <c r="M4" s="2" t="s">
        <v>156</v>
      </c>
      <c r="N4" s="2" t="s">
        <v>157</v>
      </c>
      <c r="O4" s="2" t="s">
        <v>155</v>
      </c>
      <c r="P4" s="2" t="s">
        <v>154</v>
      </c>
      <c r="Q4" s="2" t="s">
        <v>156</v>
      </c>
      <c r="R4" s="2" t="s">
        <v>157</v>
      </c>
      <c r="S4" s="2" t="s">
        <v>155</v>
      </c>
      <c r="T4" s="2" t="s">
        <v>154</v>
      </c>
      <c r="U4" s="2" t="s">
        <v>156</v>
      </c>
      <c r="V4" s="2" t="s">
        <v>157</v>
      </c>
      <c r="W4" s="2" t="s">
        <v>155</v>
      </c>
      <c r="X4" s="2" t="s">
        <v>154</v>
      </c>
      <c r="Y4" s="2" t="s">
        <v>156</v>
      </c>
      <c r="Z4" s="2" t="s">
        <v>157</v>
      </c>
      <c r="AA4" s="2" t="s">
        <v>155</v>
      </c>
      <c r="AB4" s="2" t="s">
        <v>154</v>
      </c>
      <c r="AC4" s="2" t="s">
        <v>156</v>
      </c>
      <c r="AD4" s="2" t="s">
        <v>157</v>
      </c>
      <c r="AE4" s="2" t="s">
        <v>155</v>
      </c>
      <c r="AF4" s="2" t="s">
        <v>154</v>
      </c>
      <c r="AG4" s="2" t="s">
        <v>156</v>
      </c>
      <c r="AH4" s="2" t="s">
        <v>157</v>
      </c>
      <c r="AI4" s="2" t="s">
        <v>155</v>
      </c>
      <c r="AJ4" s="2" t="s">
        <v>154</v>
      </c>
      <c r="AK4" s="2" t="s">
        <v>156</v>
      </c>
      <c r="AL4" s="2" t="s">
        <v>157</v>
      </c>
      <c r="AM4" s="2" t="s">
        <v>155</v>
      </c>
      <c r="AN4" s="2" t="s">
        <v>154</v>
      </c>
      <c r="AO4" s="2" t="s">
        <v>156</v>
      </c>
      <c r="AP4" s="2" t="s">
        <v>157</v>
      </c>
      <c r="AQ4" s="2" t="s">
        <v>155</v>
      </c>
      <c r="AR4" s="2" t="s">
        <v>154</v>
      </c>
      <c r="AS4" s="2" t="s">
        <v>156</v>
      </c>
      <c r="AT4" s="2" t="s">
        <v>157</v>
      </c>
      <c r="AU4" s="2" t="s">
        <v>155</v>
      </c>
      <c r="AV4" s="2" t="s">
        <v>154</v>
      </c>
      <c r="AW4" s="2" t="s">
        <v>156</v>
      </c>
      <c r="AX4" s="2" t="s">
        <v>157</v>
      </c>
      <c r="AY4" s="2" t="s">
        <v>155</v>
      </c>
      <c r="AZ4" s="2" t="s">
        <v>154</v>
      </c>
      <c r="BA4" s="2" t="s">
        <v>156</v>
      </c>
      <c r="BB4" s="2" t="s">
        <v>157</v>
      </c>
      <c r="BC4" s="2" t="s">
        <v>155</v>
      </c>
      <c r="BD4" s="2" t="s">
        <v>154</v>
      </c>
    </row>
    <row r="5" spans="1:53" ht="12.75">
      <c r="A5" s="11" t="s">
        <v>22</v>
      </c>
      <c r="B5" t="s">
        <v>28</v>
      </c>
      <c r="C5" s="7">
        <f>(0.5+(Distributions!C5-Distributions!C6)/2)*100</f>
        <v>55.00000000000001</v>
      </c>
      <c r="D5" s="7">
        <f>(0.5+(Distributions!D5-Distributions!D6)/2)*100</f>
        <v>48.55072463768116</v>
      </c>
      <c r="E5" s="7">
        <f>(0.5+(Distributions!E5-Distributions!E6)/2)*100</f>
        <v>43.02325581395349</v>
      </c>
      <c r="F5" s="7">
        <f>(0.5+(Distributions!F5-Distributions!F6)/2)*100</f>
        <v>59.86842105263158</v>
      </c>
      <c r="G5" s="7">
        <f>(0.5+(Distributions!G5-Distributions!G6)/2)*100</f>
        <v>56.896551724137936</v>
      </c>
      <c r="H5" s="7">
        <f>(0.5+(Distributions!H5-Distributions!H6)/2)*100</f>
        <v>50</v>
      </c>
      <c r="I5" s="7">
        <f>(0.5+(Distributions!I5-Distributions!I6)/2)*100</f>
        <v>46.753246753246756</v>
      </c>
      <c r="J5" s="7">
        <f>(0.5+(Distributions!J5-Distributions!J6)/2)*100</f>
        <v>30.46875</v>
      </c>
      <c r="K5" s="7">
        <f>(0.5+(Distributions!K5-Distributions!K6)/2)*100</f>
        <v>21.62162162162162</v>
      </c>
      <c r="L5" s="7">
        <f>(0.5+(Distributions!L5-Distributions!L6)/2)*100</f>
        <v>9.036144578313255</v>
      </c>
      <c r="M5" s="7">
        <f>(0.5+(Distributions!M5-Distributions!M6)/2)*100</f>
        <v>3.8961038961038974</v>
      </c>
      <c r="N5" s="7">
        <f>(0.5+(Distributions!N5-Distributions!N6)/2)*100</f>
        <v>34.66666666666667</v>
      </c>
      <c r="O5" s="7">
        <f>(0.5+(Distributions!O5-Distributions!O6)/2)*100</f>
        <v>38.57142857142857</v>
      </c>
      <c r="P5" s="7">
        <f>(0.5+(Distributions!P5-Distributions!P6)/2)*100</f>
        <v>35.18518518518518</v>
      </c>
      <c r="Q5" s="7">
        <f>(0.5+(Distributions!Q5-Distributions!Q6)/2)*100</f>
        <v>28.57142857142857</v>
      </c>
      <c r="R5" s="7">
        <f>(0.5+(Distributions!R5-Distributions!R6)/2)*100</f>
        <v>32.35294117647059</v>
      </c>
      <c r="S5" s="7">
        <f>(0.5+(Distributions!S5-Distributions!S6)/2)*100</f>
        <v>45.08196721311475</v>
      </c>
      <c r="T5" s="7">
        <f>(0.5+(Distributions!T5-Distributions!T6)/2)*100</f>
        <v>53.67647058823529</v>
      </c>
      <c r="U5" s="7">
        <f>(0.5+(Distributions!U5-Distributions!U6)/2)*100</f>
        <v>52.41935483870967</v>
      </c>
      <c r="V5" s="7">
        <f>(0.5+(Distributions!V5-Distributions!V6)/2)*100</f>
        <v>59.02777777777778</v>
      </c>
      <c r="W5" s="7">
        <f>(0.5+(Distributions!W5-Distributions!W6)/2)*100</f>
        <v>71.71052631578947</v>
      </c>
      <c r="X5" s="7">
        <f>(0.5+(Distributions!X5-Distributions!X6)/2)*100</f>
        <v>60.1123595505618</v>
      </c>
      <c r="Y5" s="7">
        <f>(0.5+(Distributions!Y5-Distributions!Y6)/2)*100</f>
        <v>65.48672566371681</v>
      </c>
      <c r="Z5" s="7">
        <f>(0.5+(Distributions!Z5-Distributions!Z6)/2)*100</f>
        <v>78.3132530120482</v>
      </c>
      <c r="AA5" s="7">
        <f>(0.5+(Distributions!AA5-Distributions!AA6)/2)*100</f>
        <v>80.11363636363636</v>
      </c>
      <c r="AB5" s="7">
        <f>(0.5+(Distributions!AB5-Distributions!AB6)/2)*100</f>
        <v>86.8421052631579</v>
      </c>
      <c r="AC5" s="7">
        <f>(0.5+(Distributions!AC5-Distributions!AC6)/2)*100</f>
        <v>83.125</v>
      </c>
      <c r="AD5" s="7">
        <f>(0.5+(Distributions!AD5-Distributions!AD6)/2)*100</f>
        <v>83.33333333333333</v>
      </c>
      <c r="AE5" s="7">
        <f>(0.5+(Distributions!AE5-Distributions!AE6)/2)*100</f>
        <v>84.61538461538461</v>
      </c>
      <c r="AF5" s="7">
        <f>(0.5+(Distributions!AF5-Distributions!AF6)/2)*100</f>
        <v>70.12987012987013</v>
      </c>
      <c r="AG5" s="7">
        <f>(0.5+(Distributions!AG5-Distributions!AG6)/2)*100</f>
        <v>53.888888888888886</v>
      </c>
      <c r="AH5" s="7">
        <f>(0.5+(Distributions!AH5-Distributions!AH6)/2)*100</f>
        <v>56.32911392405063</v>
      </c>
      <c r="AI5" s="7">
        <f>(0.5+(Distributions!AI5-Distributions!AI6)/2)*100</f>
        <v>55.00000000000001</v>
      </c>
      <c r="AJ5" s="7">
        <f>(0.5+(Distributions!AJ5-Distributions!AJ6)/2)*100</f>
        <v>46.111111111111114</v>
      </c>
      <c r="AK5" s="7">
        <f>(0.5+(Distributions!AK5-Distributions!AK6)/2)*100</f>
        <v>33.33333333333333</v>
      </c>
      <c r="AL5" s="7">
        <f>(0.5+(Distributions!AL5-Distributions!AL6)/2)*100</f>
        <v>43.67816091954023</v>
      </c>
      <c r="AM5" s="7">
        <f>(0.5+(Distributions!AM5-Distributions!AM6)/2)*100</f>
        <v>40.44943820224719</v>
      </c>
      <c r="AN5" s="7">
        <f>(0.5+(Distributions!AN5-Distributions!AN6)/2)*100</f>
        <v>24.28571428571428</v>
      </c>
      <c r="AO5" s="7">
        <f>(0.5+(Distributions!AO5-Distributions!AO6)/2)*100</f>
        <v>11.061946902654862</v>
      </c>
      <c r="AP5" s="7">
        <f>(0.5+(Distributions!AP5-Distributions!AP6)/2)*100</f>
        <v>16.455696202531644</v>
      </c>
      <c r="AQ5" s="7">
        <f>(0.5+(Distributions!AQ5-Distributions!AQ6)/2)*100</f>
        <v>19.999999999999996</v>
      </c>
      <c r="AR5" s="7">
        <f>(0.5+(Distributions!AR5-Distributions!AR6)/2)*100</f>
        <v>31.132075471698112</v>
      </c>
      <c r="AS5" s="7">
        <f>(0.5+(Distributions!AS5-Distributions!AS6)/2)*100</f>
        <v>38.405797101449274</v>
      </c>
      <c r="AT5" s="7">
        <f>(0.5+(Distributions!AT5-Distributions!AT6)/2)*100</f>
        <v>81.14754098360656</v>
      </c>
      <c r="AU5" s="7">
        <f>(0.5+(Distributions!AU5-Distributions!AU6)/2)*100</f>
        <v>82.56880733944953</v>
      </c>
      <c r="AV5" s="7">
        <f>(0.5+(Distributions!AV5-Distributions!AV6)/2)*100</f>
        <v>77.18446601941747</v>
      </c>
      <c r="AW5" s="7">
        <f>(0.5+(Distributions!AW5-Distributions!AW6)/2)*100</f>
        <v>78</v>
      </c>
      <c r="AX5" s="7">
        <f>(0.5+(Distributions!AX5-Distributions!AX6)/2)*100</f>
        <v>89.70588235294117</v>
      </c>
      <c r="AY5" s="7">
        <f>(0.5+(Distributions!AY5-Distributions!AY6)/2)*100</f>
        <v>81.86813186813187</v>
      </c>
      <c r="AZ5" s="7">
        <f>(0.5+(Distributions!AZ5-Distributions!AZ6)/2)*100</f>
        <v>52.12765957446809</v>
      </c>
      <c r="BA5" s="7">
        <f>(0.5+(Distributions!BA5-Distributions!BA6)/2)*100</f>
        <v>60</v>
      </c>
    </row>
    <row r="6" spans="1:53" ht="12.75">
      <c r="A6" s="11" t="s">
        <v>23</v>
      </c>
      <c r="B6" t="s">
        <v>31</v>
      </c>
      <c r="C6" s="7">
        <f>(0.5+(Distributions!C10-Distributions!C11)/2)*100</f>
        <v>43.57142857142857</v>
      </c>
      <c r="D6" s="7">
        <f>(0.5+(Distributions!D10-Distributions!D11)/2)*100</f>
        <v>39.13043478260869</v>
      </c>
      <c r="E6" s="7">
        <f>(0.5+(Distributions!E10-Distributions!E11)/2)*100</f>
        <v>23.83720930232558</v>
      </c>
      <c r="F6" s="7">
        <f>(0.5+(Distributions!F10-Distributions!F11)/2)*100</f>
        <v>36.84210526315789</v>
      </c>
      <c r="G6" s="7">
        <f>(0.5+(Distributions!G10-Distributions!G11)/2)*100</f>
        <v>31.03448275862069</v>
      </c>
      <c r="H6" s="7">
        <f>(0.5+(Distributions!H10-Distributions!H11)/2)*100</f>
        <v>46.7741935483871</v>
      </c>
      <c r="I6" s="7">
        <f>(0.5+(Distributions!I10-Distributions!I11)/2)*100</f>
        <v>49.35064935064935</v>
      </c>
      <c r="J6" s="7">
        <f>(0.5+(Distributions!J10-Distributions!J11)/2)*100</f>
        <v>42.96875</v>
      </c>
      <c r="K6" s="7">
        <f>(0.5+(Distributions!K10-Distributions!K11)/2)*100</f>
        <v>40.54054054054054</v>
      </c>
      <c r="L6" s="7">
        <f>(0.5+(Distributions!L10-Distributions!L11)/2)*100</f>
        <v>19.27710843373494</v>
      </c>
      <c r="M6" s="7">
        <f>(0.5+(Distributions!M10-Distributions!M11)/2)*100</f>
        <v>20.12987012987013</v>
      </c>
      <c r="N6" s="7">
        <f>(0.5+(Distributions!N10-Distributions!N11)/2)*100</f>
        <v>40</v>
      </c>
      <c r="O6" s="7">
        <f>(0.5+(Distributions!O10-Distributions!O11)/2)*100</f>
        <v>51.42857142857142</v>
      </c>
      <c r="P6" s="7">
        <f>(0.5+(Distributions!P10-Distributions!P11)/2)*100</f>
        <v>58.0246913580247</v>
      </c>
      <c r="Q6" s="7">
        <f>(0.5+(Distributions!Q10-Distributions!Q11)/2)*100</f>
        <v>40.90909090909091</v>
      </c>
      <c r="R6" s="7">
        <f>(0.5+(Distributions!R10-Distributions!R11)/2)*100</f>
        <v>47.76119402985074</v>
      </c>
      <c r="S6" s="7">
        <f>(0.5+(Distributions!S10-Distributions!S11)/2)*100</f>
        <v>50.81967213114754</v>
      </c>
      <c r="T6" s="7">
        <f>(0.5+(Distributions!T10-Distributions!T11)/2)*100</f>
        <v>56.61764705882353</v>
      </c>
      <c r="U6" s="7">
        <f>(0.5+(Distributions!U10-Distributions!U11)/2)*100</f>
        <v>52.41935483870967</v>
      </c>
      <c r="V6" s="7">
        <f>(0.5+(Distributions!V10-Distributions!V11)/2)*100</f>
        <v>52.083333333333336</v>
      </c>
      <c r="W6" s="7">
        <f>(0.5+(Distributions!W10-Distributions!W11)/2)*100</f>
        <v>53.94736842105263</v>
      </c>
      <c r="X6" s="7">
        <f>(0.5+(Distributions!X10-Distributions!X11)/2)*100</f>
        <v>65.1685393258427</v>
      </c>
      <c r="Y6" s="7">
        <f>(0.5+(Distributions!Y10-Distributions!Y11)/2)*100</f>
        <v>62.83185840707964</v>
      </c>
      <c r="Z6" s="7">
        <f>(0.5+(Distributions!Z10-Distributions!Z11)/2)*100</f>
        <v>62.65060240963856</v>
      </c>
      <c r="AA6" s="7">
        <f>(0.5+(Distributions!AA10-Distributions!AA11)/2)*100</f>
        <v>65.90909090909092</v>
      </c>
      <c r="AB6" s="7">
        <f>(0.5+(Distributions!AB10-Distributions!AB11)/2)*100</f>
        <v>65.78947368421053</v>
      </c>
      <c r="AC6" s="7">
        <f>(0.5+(Distributions!AC10-Distributions!AC11)/2)*100</f>
        <v>46.875</v>
      </c>
      <c r="AD6" s="7">
        <f>(0.5+(Distributions!AD10-Distributions!AD11)/2)*100</f>
        <v>34.66666666666667</v>
      </c>
      <c r="AE6" s="7">
        <f>(0.5+(Distributions!AE10-Distributions!AE11)/2)*100</f>
        <v>32.30769230769231</v>
      </c>
      <c r="AF6" s="7">
        <f>(0.5+(Distributions!AF10-Distributions!AF11)/2)*100</f>
        <v>38.311688311688314</v>
      </c>
      <c r="AG6" s="7">
        <f>(0.5+(Distributions!AG10-Distributions!AG11)/2)*100</f>
        <v>41.11111111111111</v>
      </c>
      <c r="AH6" s="7">
        <f>(0.5+(Distributions!AH10-Distributions!AH11)/2)*100</f>
        <v>37.9746835443038</v>
      </c>
      <c r="AI6" s="7">
        <f>(0.5+(Distributions!AI10-Distributions!AI11)/2)*100</f>
        <v>39.375</v>
      </c>
      <c r="AJ6" s="7">
        <f>(0.5+(Distributions!AJ10-Distributions!AJ11)/2)*100</f>
        <v>12.222222222222223</v>
      </c>
      <c r="AK6" s="7">
        <f>(0.5+(Distributions!AK10-Distributions!AK11)/2)*100</f>
        <v>18.137254901960787</v>
      </c>
      <c r="AL6" s="7">
        <f>(0.5+(Distributions!AL10-Distributions!AL11)/2)*100</f>
        <v>13.218390804597702</v>
      </c>
      <c r="AM6" s="7">
        <f>(0.5+(Distributions!AM10-Distributions!AM11)/2)*100</f>
        <v>17.41573033707865</v>
      </c>
      <c r="AN6" s="7">
        <f>(0.5+(Distributions!AN10-Distributions!AN11)/2)*100</f>
        <v>4.999999999999999</v>
      </c>
      <c r="AO6" s="7">
        <f>(0.5+(Distributions!AO10-Distributions!AO11)/2)*100</f>
        <v>11.504424778761063</v>
      </c>
      <c r="AP6" s="7">
        <f>(0.5+(Distributions!AP10-Distributions!AP11)/2)*100</f>
        <v>30.379746835443033</v>
      </c>
      <c r="AQ6" s="7">
        <f>(0.5+(Distributions!AQ10-Distributions!AQ11)/2)*100</f>
        <v>44</v>
      </c>
      <c r="AR6" s="7">
        <f>(0.5+(Distributions!AR10-Distributions!AR11)/2)*100</f>
        <v>59.43396226415094</v>
      </c>
      <c r="AS6" s="7">
        <f>(0.5+(Distributions!AS10-Distributions!AS11)/2)*100</f>
        <v>55.79710144927537</v>
      </c>
      <c r="AT6" s="7">
        <f>(0.5+(Distributions!AT10-Distributions!AT11)/2)*100</f>
        <v>72.1311475409836</v>
      </c>
      <c r="AU6" s="7">
        <f>(0.5+(Distributions!AU10-Distributions!AU11)/2)*100</f>
        <v>77.98165137614679</v>
      </c>
      <c r="AV6" s="7">
        <f>(0.5+(Distributions!AV10-Distributions!AV11)/2)*100</f>
        <v>84.46601941747574</v>
      </c>
      <c r="AW6" s="7">
        <f>(0.5+(Distributions!AW10-Distributions!AW11)/2)*100</f>
        <v>62</v>
      </c>
      <c r="AX6" s="7">
        <f>(0.5+(Distributions!AX10-Distributions!AX11)/2)*100</f>
        <v>64.70588235294117</v>
      </c>
      <c r="AY6" s="7">
        <f>(0.5+(Distributions!AY10-Distributions!AY11)/2)*100</f>
        <v>70.32967032967032</v>
      </c>
      <c r="AZ6" s="7">
        <f>(0.5+(Distributions!AZ10-Distributions!AZ11)/2)*100</f>
        <v>53.68421052631579</v>
      </c>
      <c r="BA6" s="7">
        <f>(0.5+(Distributions!BA10-Distributions!BA11)/2)*100</f>
        <v>50.480000000000004</v>
      </c>
    </row>
    <row r="7" spans="1:53" ht="12.75">
      <c r="A7" s="11" t="s">
        <v>24</v>
      </c>
      <c r="B7" t="s">
        <v>30</v>
      </c>
      <c r="C7" s="7">
        <f>(0.5+(Distributions!C15-Distributions!C16)/2)*100</f>
        <v>50</v>
      </c>
      <c r="D7" s="7">
        <f>(0.5+(Distributions!D15-Distributions!D16)/2)*100</f>
        <v>39.13043478260869</v>
      </c>
      <c r="E7" s="7">
        <f>(0.5+(Distributions!E15-Distributions!E16)/2)*100</f>
        <v>38.95348837209303</v>
      </c>
      <c r="F7" s="7">
        <f>(0.5+(Distributions!F15-Distributions!F16)/2)*100</f>
        <v>49.3421052631579</v>
      </c>
      <c r="G7" s="7">
        <f>(0.5+(Distributions!G15-Distributions!G16)/2)*100</f>
        <v>44.827586206896555</v>
      </c>
      <c r="H7" s="7">
        <f>(0.5+(Distributions!H15-Distributions!H16)/2)*100</f>
        <v>42.74193548387097</v>
      </c>
      <c r="I7" s="7">
        <f>(0.5+(Distributions!I15-Distributions!I16)/2)*100</f>
        <v>53.896103896103895</v>
      </c>
      <c r="J7" s="7">
        <f>(0.5+(Distributions!J15-Distributions!J16)/2)*100</f>
        <v>45.3125</v>
      </c>
      <c r="K7" s="7">
        <f>(0.5+(Distributions!K15-Distributions!K16)/2)*100</f>
        <v>47.97297297297297</v>
      </c>
      <c r="L7" s="7">
        <f>(0.5+(Distributions!L15-Distributions!L16)/2)*100</f>
        <v>32.73809523809524</v>
      </c>
      <c r="M7" s="7">
        <f>(0.5+(Distributions!M15-Distributions!M16)/2)*100</f>
        <v>35.714285714285715</v>
      </c>
      <c r="N7" s="7">
        <f>(0.5+(Distributions!N15-Distributions!N16)/2)*100</f>
        <v>48</v>
      </c>
      <c r="O7" s="7">
        <f>(0.5+(Distributions!O15-Distributions!O16)/2)*100</f>
        <v>65</v>
      </c>
      <c r="P7" s="7">
        <f>(0.5+(Distributions!P15-Distributions!P16)/2)*100</f>
        <v>61.72839506172839</v>
      </c>
      <c r="Q7" s="7">
        <f>(0.5+(Distributions!Q15-Distributions!Q16)/2)*100</f>
        <v>51.94805194805194</v>
      </c>
      <c r="R7" s="7">
        <f>(0.5+(Distributions!R15-Distributions!R16)/2)*100</f>
        <v>50.75757575757576</v>
      </c>
      <c r="S7" s="7">
        <f>(0.5+(Distributions!S15-Distributions!S16)/2)*100</f>
        <v>49.16666666666667</v>
      </c>
      <c r="T7" s="7">
        <f>(0.5+(Distributions!T15-Distributions!T16)/2)*100</f>
        <v>53.67647058823529</v>
      </c>
      <c r="U7" s="7">
        <f>(0.5+(Distributions!U15-Distributions!U16)/2)*100</f>
        <v>61.29032258064516</v>
      </c>
      <c r="V7" s="7">
        <f>(0.5+(Distributions!V15-Distributions!V16)/2)*100</f>
        <v>67.36111111111111</v>
      </c>
      <c r="W7" s="7">
        <f>(0.5+(Distributions!W15-Distributions!W16)/2)*100</f>
        <v>53.94736842105263</v>
      </c>
      <c r="X7" s="7">
        <f>(0.5+(Distributions!X15-Distributions!X16)/2)*100</f>
        <v>58.98876404494382</v>
      </c>
      <c r="Y7" s="7">
        <f>(0.5+(Distributions!Y15-Distributions!Y16)/2)*100</f>
        <v>64.15929203539822</v>
      </c>
      <c r="Z7" s="7">
        <f>(0.5+(Distributions!Z15-Distributions!Z16)/2)*100</f>
        <v>62.80487804878049</v>
      </c>
      <c r="AA7" s="7">
        <f>(0.5+(Distributions!AA15-Distributions!AA16)/2)*100</f>
        <v>60.79545454545454</v>
      </c>
      <c r="AB7" s="7">
        <f>(0.5+(Distributions!AB15-Distributions!AB16)/2)*100</f>
        <v>54.385964912280706</v>
      </c>
      <c r="AC7" s="7">
        <f>(0.5+(Distributions!AC15-Distributions!AC16)/2)*100</f>
        <v>53.75</v>
      </c>
      <c r="AD7" s="7">
        <f>(0.5+(Distributions!AD15-Distributions!AD16)/2)*100</f>
        <v>50</v>
      </c>
      <c r="AE7" s="7">
        <f>(0.5+(Distributions!AE15-Distributions!AE16)/2)*100</f>
        <v>50</v>
      </c>
      <c r="AF7" s="7">
        <f>(0.5+(Distributions!AF15-Distributions!AF16)/2)*100</f>
        <v>57.7922077922078</v>
      </c>
      <c r="AG7" s="7">
        <f>(0.5+(Distributions!AG15-Distributions!AG16)/2)*100</f>
        <v>56.111111111111114</v>
      </c>
      <c r="AH7" s="7">
        <f>(0.5+(Distributions!AH15-Distributions!AH16)/2)*100</f>
        <v>53.16455696202531</v>
      </c>
      <c r="AI7" s="7">
        <f>(0.5+(Distributions!AI15-Distributions!AI16)/2)*100</f>
        <v>48.125</v>
      </c>
      <c r="AJ7" s="7">
        <f>(0.5+(Distributions!AJ15-Distributions!AJ16)/2)*100</f>
        <v>21.666666666666668</v>
      </c>
      <c r="AK7" s="7">
        <f>(0.5+(Distributions!AK15-Distributions!AK16)/2)*100</f>
        <v>24.01960784313726</v>
      </c>
      <c r="AL7" s="7">
        <f>(0.5+(Distributions!AL15-Distributions!AL16)/2)*100</f>
        <v>13.218390804597702</v>
      </c>
      <c r="AM7" s="7">
        <f>(0.5+(Distributions!AM15-Distributions!AM16)/2)*100</f>
        <v>11.235955056179774</v>
      </c>
      <c r="AN7" s="7">
        <f>(0.5+(Distributions!AN15-Distributions!AN16)/2)*100</f>
        <v>3.57142857142857</v>
      </c>
      <c r="AO7" s="7">
        <f>(0.5+(Distributions!AO15-Distributions!AO16)/2)*100</f>
        <v>12.389380530973455</v>
      </c>
      <c r="AP7" s="7">
        <f>(0.5+(Distributions!AP15-Distributions!AP16)/2)*100</f>
        <v>29.11392405063291</v>
      </c>
      <c r="AQ7" s="7">
        <f>(0.5+(Distributions!AQ15-Distributions!AQ16)/2)*100</f>
        <v>39.33333333333333</v>
      </c>
      <c r="AR7" s="7">
        <f>(0.5+(Distributions!AR15-Distributions!AR16)/2)*100</f>
        <v>57.54716981132076</v>
      </c>
      <c r="AS7" s="7">
        <f>(0.5+(Distributions!AS15-Distributions!AS16)/2)*100</f>
        <v>65.94202898550725</v>
      </c>
      <c r="AT7" s="7">
        <f>(0.5+(Distributions!AT15-Distributions!AT16)/2)*100</f>
        <v>71.31147540983606</v>
      </c>
      <c r="AU7" s="7">
        <f>(0.5+(Distributions!AU15-Distributions!AU16)/2)*100</f>
        <v>72.93577981651376</v>
      </c>
      <c r="AV7" s="7">
        <f>(0.5+(Distributions!AV15-Distributions!AV16)/2)*100</f>
        <v>69.90291262135922</v>
      </c>
      <c r="AW7" s="7">
        <f>(0.5+(Distributions!AW15-Distributions!AW16)/2)*100</f>
        <v>74</v>
      </c>
      <c r="AX7" s="7">
        <f>(0.5+(Distributions!AX15-Distributions!AX16)/2)*100</f>
        <v>76.47058823529412</v>
      </c>
      <c r="AY7" s="7">
        <f>(0.5+(Distributions!AY15-Distributions!AY16)/2)*100</f>
        <v>70.32967032967032</v>
      </c>
      <c r="AZ7" s="7">
        <f>(0.5+(Distributions!AZ15-Distributions!AZ16)/2)*100</f>
        <v>54.21052631578947</v>
      </c>
      <c r="BA7" s="7">
        <f>(0.5+(Distributions!BA15-Distributions!BA16)/2)*100</f>
        <v>60.475</v>
      </c>
    </row>
    <row r="8" spans="1:53" ht="12.75">
      <c r="A8" s="11" t="s">
        <v>25</v>
      </c>
      <c r="B8" t="s">
        <v>29</v>
      </c>
      <c r="C8" s="7">
        <f>(0.5+(Distributions!C20-Distributions!C21)/2)*100</f>
        <v>32.142857142857146</v>
      </c>
      <c r="D8" s="7">
        <f>(0.5+(Distributions!D20-Distributions!D21)/2)*100</f>
        <v>17.391304347826086</v>
      </c>
      <c r="E8" s="7">
        <f>(0.5+(Distributions!E20-Distributions!E21)/2)*100</f>
        <v>6.395348837209303</v>
      </c>
      <c r="F8" s="7">
        <f>(0.5+(Distributions!F20-Distributions!F21)/2)*100</f>
        <v>38.1578947368421</v>
      </c>
      <c r="G8" s="7">
        <f>(0.5+(Distributions!G20-Distributions!G21)/2)*100</f>
        <v>50.86206896551724</v>
      </c>
      <c r="H8" s="7">
        <f>(0.5+(Distributions!H20-Distributions!H21)/2)*100</f>
        <v>60.483870967741936</v>
      </c>
      <c r="I8" s="7">
        <f>(0.5+(Distributions!I20-Distributions!I21)/2)*100</f>
        <v>90.25974025974025</v>
      </c>
      <c r="J8" s="7">
        <f>(0.5+(Distributions!J20-Distributions!J21)/2)*100</f>
        <v>77.34375</v>
      </c>
      <c r="K8" s="7">
        <f>(0.5+(Distributions!K20-Distributions!K21)/2)*100</f>
        <v>64.86486486486487</v>
      </c>
      <c r="L8" s="7">
        <f>(0.5+(Distributions!L20-Distributions!L21)/2)*100</f>
        <v>80.95238095238095</v>
      </c>
      <c r="M8" s="7">
        <f>(0.5+(Distributions!M20-Distributions!M21)/2)*100</f>
        <v>36.36363636363637</v>
      </c>
      <c r="N8" s="7">
        <f>(0.5+(Distributions!N20-Distributions!N21)/2)*100</f>
        <v>30.666666666666664</v>
      </c>
      <c r="O8" s="7">
        <f>(0.5+(Distributions!O20-Distributions!O21)/2)*100</f>
        <v>75.71428571428571</v>
      </c>
      <c r="P8" s="7">
        <f>(0.5+(Distributions!P20-Distributions!P21)/2)*100</f>
        <v>80.24691358024691</v>
      </c>
      <c r="Q8" s="7">
        <f>(0.5+(Distributions!Q20-Distributions!Q21)/2)*100</f>
        <v>59.09090909090909</v>
      </c>
      <c r="R8" s="7">
        <f>(0.5+(Distributions!R20-Distributions!R21)/2)*100</f>
        <v>54.54545454545454</v>
      </c>
      <c r="S8" s="7">
        <f>(0.5+(Distributions!S20-Distributions!S21)/2)*100</f>
        <v>65.83333333333333</v>
      </c>
      <c r="T8" s="7">
        <f>(0.5+(Distributions!T20-Distributions!T21)/2)*100</f>
        <v>42.64705882352941</v>
      </c>
      <c r="U8" s="7">
        <f>(0.5+(Distributions!U20-Distributions!U21)/2)*100</f>
        <v>63.70967741935484</v>
      </c>
      <c r="V8" s="7">
        <f>(0.5+(Distributions!V20-Distributions!V21)/2)*100</f>
        <v>47.22222222222222</v>
      </c>
      <c r="W8" s="7">
        <f>(0.5+(Distributions!W20-Distributions!W21)/2)*100</f>
        <v>36.18421052631579</v>
      </c>
      <c r="X8" s="7">
        <f>(0.5+(Distributions!X20-Distributions!X21)/2)*100</f>
        <v>58.42696629213483</v>
      </c>
      <c r="Y8" s="7">
        <f>(0.5+(Distributions!Y20-Distributions!Y21)/2)*100</f>
        <v>55.75221238938053</v>
      </c>
      <c r="Z8" s="7">
        <f>(0.5+(Distributions!Z20-Distributions!Z21)/2)*100</f>
        <v>54.21686746987952</v>
      </c>
      <c r="AA8" s="7">
        <f>(0.5+(Distributions!AA20-Distributions!AA21)/2)*100</f>
        <v>53.40909090909091</v>
      </c>
      <c r="AB8" s="7">
        <f>(0.5+(Distributions!AB20-Distributions!AB21)/2)*100</f>
        <v>37.719298245614034</v>
      </c>
      <c r="AC8" s="7">
        <f>(0.5+(Distributions!AC20-Distributions!AC21)/2)*100</f>
        <v>47.5</v>
      </c>
      <c r="AD8" s="7">
        <f>(0.5+(Distributions!AD20-Distributions!AD21)/2)*100</f>
        <v>20.666666666666668</v>
      </c>
      <c r="AE8" s="7">
        <f>(0.5+(Distributions!AE20-Distributions!AE21)/2)*100</f>
        <v>29.230769230769226</v>
      </c>
      <c r="AF8" s="7">
        <f>(0.5+(Distributions!AF20-Distributions!AF21)/2)*100</f>
        <v>62.98701298701299</v>
      </c>
      <c r="AG8" s="7">
        <f>(0.5+(Distributions!AG20-Distributions!AG21)/2)*100</f>
        <v>56.111111111111114</v>
      </c>
      <c r="AH8" s="7">
        <f>(0.5+(Distributions!AH20-Distributions!AH21)/2)*100</f>
        <v>53.79746835443038</v>
      </c>
      <c r="AI8" s="7">
        <f>(0.5+(Distributions!AI20-Distributions!AI21)/2)*100</f>
        <v>26.25</v>
      </c>
      <c r="AJ8" s="7">
        <f>(0.5+(Distributions!AJ20-Distributions!AJ21)/2)*100</f>
        <v>16.666666666666668</v>
      </c>
      <c r="AK8" s="7">
        <f>(0.5+(Distributions!AK20-Distributions!AK21)/2)*100</f>
        <v>44.607843137254896</v>
      </c>
      <c r="AL8" s="7">
        <f>(0.5+(Distributions!AL20-Distributions!AL21)/2)*100</f>
        <v>21.839080459770116</v>
      </c>
      <c r="AM8" s="7">
        <f>(0.5+(Distributions!AM20-Distributions!AM21)/2)*100</f>
        <v>12.921348314606739</v>
      </c>
      <c r="AN8" s="7">
        <f>(0.5+(Distributions!AN20-Distributions!AN21)/2)*100</f>
        <v>4.285714285714281</v>
      </c>
      <c r="AO8" s="7">
        <f>(0.5+(Distributions!AO20-Distributions!AO21)/2)*100</f>
        <v>25.663716814159294</v>
      </c>
      <c r="AP8" s="7">
        <f>(0.5+(Distributions!AP20-Distributions!AP21)/2)*100</f>
        <v>40.50632911392405</v>
      </c>
      <c r="AQ8" s="7">
        <f>(0.5+(Distributions!AQ20-Distributions!AQ21)/2)*100</f>
        <v>39.33333333333333</v>
      </c>
      <c r="AR8" s="7">
        <f>(0.5+(Distributions!AR20-Distributions!AR21)/2)*100</f>
        <v>59.43396226415094</v>
      </c>
      <c r="AS8" s="7">
        <f>(0.5+(Distributions!AS20-Distributions!AS21)/2)*100</f>
        <v>49.275362318840585</v>
      </c>
      <c r="AT8" s="7">
        <f>(0.5+(Distributions!AT20-Distributions!AT21)/2)*100</f>
        <v>58.19672131147541</v>
      </c>
      <c r="AU8" s="7">
        <f>(0.5+(Distributions!AU20-Distributions!AU21)/2)*100</f>
        <v>80.73394495412845</v>
      </c>
      <c r="AV8" s="7">
        <f>(0.5+(Distributions!AV20-Distributions!AV21)/2)*100</f>
        <v>81.86274509803921</v>
      </c>
      <c r="AW8" s="7">
        <f>(0.5+(Distributions!AW20-Distributions!AW21)/2)*100</f>
        <v>48</v>
      </c>
      <c r="AX8" s="7">
        <f>(0.5+(Distributions!AX20-Distributions!AX21)/2)*100</f>
        <v>68.62745098039215</v>
      </c>
      <c r="AY8" s="7">
        <f>(0.5+(Distributions!AY20-Distributions!AY21)/2)*100</f>
        <v>73.62637362637363</v>
      </c>
      <c r="AZ8" s="7">
        <f>(0.5+(Distributions!AZ20-Distributions!AZ21)/2)*100</f>
        <v>70</v>
      </c>
      <c r="BA8" s="7">
        <f>(0.5+(Distributions!BA20-Distributions!BA21)/2)*100</f>
        <v>74.29</v>
      </c>
    </row>
    <row r="10" spans="3:41" ht="12.75"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O10" s="7"/>
    </row>
    <row r="11" ht="12.75">
      <c r="AL11" s="7"/>
    </row>
    <row r="14" spans="37:40" ht="12.75">
      <c r="AK14" s="30"/>
      <c r="AL14" s="30"/>
      <c r="AM14" s="30"/>
      <c r="AN14" s="30"/>
    </row>
  </sheetData>
  <sheetProtection/>
  <printOptions/>
  <pageMargins left="0.75" right="0.75" top="1" bottom="1" header="0.5" footer="0.5"/>
  <pageSetup fitToHeight="1" fitToWidth="1" horizontalDpi="600" verticalDpi="600" orientation="landscape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zoomScalePageLayoutView="0" workbookViewId="0" topLeftCell="A1">
      <pane xSplit="2" ySplit="5" topLeftCell="C3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57" sqref="H57"/>
    </sheetView>
  </sheetViews>
  <sheetFormatPr defaultColWidth="9.140625" defaultRowHeight="12.75"/>
  <cols>
    <col min="2" max="2" width="11.28125" style="0" customWidth="1"/>
    <col min="3" max="3" width="15.7109375" style="0" customWidth="1"/>
    <col min="4" max="4" width="14.28125" style="0" customWidth="1"/>
    <col min="5" max="5" width="15.28125" style="0" customWidth="1"/>
    <col min="6" max="6" width="14.421875" style="0" customWidth="1"/>
  </cols>
  <sheetData>
    <row r="1" ht="15.75">
      <c r="A1" s="1" t="s">
        <v>0</v>
      </c>
    </row>
    <row r="2" ht="12.75">
      <c r="A2" s="8" t="s">
        <v>32</v>
      </c>
    </row>
    <row r="4" spans="3:8" ht="12.75">
      <c r="C4" s="9" t="s">
        <v>28</v>
      </c>
      <c r="D4" s="9" t="s">
        <v>31</v>
      </c>
      <c r="E4" s="9" t="s">
        <v>30</v>
      </c>
      <c r="F4" s="9" t="s">
        <v>29</v>
      </c>
      <c r="H4" s="14" t="s">
        <v>36</v>
      </c>
    </row>
    <row r="5" spans="3:11" ht="12.75">
      <c r="C5" s="10" t="s">
        <v>36</v>
      </c>
      <c r="D5" s="10" t="s">
        <v>37</v>
      </c>
      <c r="E5" s="10" t="s">
        <v>38</v>
      </c>
      <c r="F5" s="10" t="s">
        <v>39</v>
      </c>
      <c r="H5" s="10" t="s">
        <v>156</v>
      </c>
      <c r="I5" s="10" t="s">
        <v>157</v>
      </c>
      <c r="J5" s="10" t="s">
        <v>155</v>
      </c>
      <c r="K5" s="10" t="s">
        <v>154</v>
      </c>
    </row>
    <row r="6" spans="1:11" ht="12.75">
      <c r="A6" s="18">
        <v>1999</v>
      </c>
      <c r="B6" t="s">
        <v>18</v>
      </c>
      <c r="C6" s="7">
        <f>(0.5+(Distributions!D4-Distributions!D5)/2)*100</f>
        <v>42.028985507246375</v>
      </c>
      <c r="D6" s="7">
        <f>(0.5+(Distributions!D9-Distributions!D10)/2)*100</f>
        <v>42.028985507246375</v>
      </c>
      <c r="E6" s="7">
        <f>(0.5+(Distributions!D14-Distributions!D15)/2)*100</f>
        <v>46.3768115942029</v>
      </c>
      <c r="F6" s="7">
        <f>(0.5+(Distributions!D19-Distributions!D20)/2)*100</f>
        <v>48.55072463768116</v>
      </c>
      <c r="G6" s="7"/>
      <c r="H6" s="7">
        <f>IF(B6="January",C6,"")</f>
      </c>
      <c r="I6" s="7">
        <f>IF(B6="April",C6,"")</f>
      </c>
      <c r="J6" s="7">
        <f>IF(B6="July",C6,"")</f>
        <v>42.028985507246375</v>
      </c>
      <c r="K6" s="7">
        <f>IF(B6="October",C6,"")</f>
      </c>
    </row>
    <row r="7" spans="1:11" ht="12.75">
      <c r="A7" s="18"/>
      <c r="B7" t="s">
        <v>19</v>
      </c>
      <c r="C7" s="7">
        <f>(0.5+(Distributions!D5-Distributions!D6)/2)*100</f>
        <v>48.55072463768116</v>
      </c>
      <c r="D7" s="7">
        <f>(0.5+(Distributions!D10-Distributions!D11)/2)*100</f>
        <v>39.13043478260869</v>
      </c>
      <c r="E7" s="7">
        <f>(0.5+(Distributions!D15-Distributions!D16)/2)*100</f>
        <v>39.13043478260869</v>
      </c>
      <c r="F7" s="7">
        <f>(0.5+(Distributions!D20-Distributions!D21)/2)*100</f>
        <v>17.391304347826086</v>
      </c>
      <c r="G7" s="7"/>
      <c r="H7" s="7">
        <f aca="true" t="shared" si="0" ref="H7:H48">IF(B7="January",C7,"")</f>
      </c>
      <c r="I7" s="7">
        <f aca="true" t="shared" si="1" ref="I7:I48">IF(B7="April",C7,"")</f>
      </c>
      <c r="J7" s="7">
        <f aca="true" t="shared" si="2" ref="J7:J48">IF(B7="July",C7,"")</f>
      </c>
      <c r="K7" s="7">
        <f aca="true" t="shared" si="3" ref="K7:K48">IF(B7="October",C7,"")</f>
        <v>48.55072463768116</v>
      </c>
    </row>
    <row r="8" spans="1:11" ht="12.75">
      <c r="A8" s="18">
        <v>2000</v>
      </c>
      <c r="B8" t="s">
        <v>20</v>
      </c>
      <c r="C8" s="7">
        <f>(0.5+(Distributions!E5-Distributions!E6)/2)*100</f>
        <v>43.02325581395349</v>
      </c>
      <c r="D8" s="7">
        <f>(0.5+(Distributions!E10-Distributions!E11)/2)*100</f>
        <v>23.83720930232558</v>
      </c>
      <c r="E8" s="7">
        <f>(0.5+(Distributions!E15-Distributions!E16)/2)*100</f>
        <v>38.95348837209303</v>
      </c>
      <c r="F8" s="7">
        <f>(0.5+(Distributions!E20-Distributions!E21)/2)*100</f>
        <v>6.395348837209303</v>
      </c>
      <c r="G8" s="7"/>
      <c r="H8" s="7">
        <f t="shared" si="0"/>
        <v>43.02325581395349</v>
      </c>
      <c r="I8" s="7">
        <f t="shared" si="1"/>
      </c>
      <c r="J8" s="7">
        <f t="shared" si="2"/>
      </c>
      <c r="K8" s="7">
        <f t="shared" si="3"/>
      </c>
    </row>
    <row r="9" spans="1:11" ht="12.75">
      <c r="A9" s="18"/>
      <c r="B9" t="s">
        <v>21</v>
      </c>
      <c r="C9" s="7">
        <f>(0.5+(Distributions!F5-Distributions!F6)/2)*100</f>
        <v>59.86842105263158</v>
      </c>
      <c r="D9" s="7">
        <f>(0.5+(Distributions!F10-Distributions!F11)/2)*100</f>
        <v>36.84210526315789</v>
      </c>
      <c r="E9" s="7">
        <f>(0.5+(Distributions!F15-Distributions!F16)/2)*100</f>
        <v>49.3421052631579</v>
      </c>
      <c r="F9" s="7">
        <f>(0.5+(Distributions!F20-Distributions!F21)/2)*100</f>
        <v>38.1578947368421</v>
      </c>
      <c r="G9" s="7"/>
      <c r="H9" s="7">
        <f t="shared" si="0"/>
      </c>
      <c r="I9" s="7">
        <f t="shared" si="1"/>
        <v>59.86842105263158</v>
      </c>
      <c r="J9" s="7">
        <f t="shared" si="2"/>
      </c>
      <c r="K9" s="7">
        <f t="shared" si="3"/>
      </c>
    </row>
    <row r="10" spans="1:11" ht="12.75">
      <c r="A10" s="18"/>
      <c r="B10" t="s">
        <v>18</v>
      </c>
      <c r="C10" s="7">
        <f>(0.5+(Distributions!G5-Distributions!G6)/2)*100</f>
        <v>56.896551724137936</v>
      </c>
      <c r="D10" s="7">
        <f>(0.5+(Distributions!G10-Distributions!G11)/2)*100</f>
        <v>31.03448275862069</v>
      </c>
      <c r="E10" s="7">
        <f>(0.5+(Distributions!G15-Distributions!G16)/2)*100</f>
        <v>44.827586206896555</v>
      </c>
      <c r="F10" s="7">
        <f>(0.5+(Distributions!G20-Distributions!G21)/2)*100</f>
        <v>50.86206896551724</v>
      </c>
      <c r="G10" s="7"/>
      <c r="H10" s="7">
        <f t="shared" si="0"/>
      </c>
      <c r="I10" s="7">
        <f t="shared" si="1"/>
      </c>
      <c r="J10" s="7">
        <f t="shared" si="2"/>
        <v>56.896551724137936</v>
      </c>
      <c r="K10" s="7">
        <f t="shared" si="3"/>
      </c>
    </row>
    <row r="11" spans="1:11" ht="12.75">
      <c r="A11" s="18"/>
      <c r="B11" t="s">
        <v>19</v>
      </c>
      <c r="C11" s="7">
        <f>(0.5+(Distributions!H5-Distributions!H6)/2)*100</f>
        <v>50</v>
      </c>
      <c r="D11" s="7">
        <f>(0.5+(Distributions!H10-Distributions!H11)/2)*100</f>
        <v>46.7741935483871</v>
      </c>
      <c r="E11" s="7">
        <f>(0.5+(Distributions!H15-Distributions!H16)/2)*100</f>
        <v>42.74193548387097</v>
      </c>
      <c r="F11" s="7">
        <f>(0.5+(Distributions!H20-Distributions!H21)/2)*100</f>
        <v>60.483870967741936</v>
      </c>
      <c r="G11" s="7"/>
      <c r="H11" s="7">
        <f t="shared" si="0"/>
      </c>
      <c r="I11" s="7">
        <f t="shared" si="1"/>
      </c>
      <c r="J11" s="7">
        <f t="shared" si="2"/>
      </c>
      <c r="K11" s="7">
        <f t="shared" si="3"/>
        <v>50</v>
      </c>
    </row>
    <row r="12" spans="1:11" ht="12.75">
      <c r="A12" s="18">
        <v>2001</v>
      </c>
      <c r="B12" t="s">
        <v>20</v>
      </c>
      <c r="C12" s="7">
        <f>(0.5+(Distributions!I5-Distributions!I6)/2)*100</f>
        <v>46.753246753246756</v>
      </c>
      <c r="D12" s="7">
        <f>(0.5+(Distributions!I10-Distributions!I11)/2)*100</f>
        <v>49.35064935064935</v>
      </c>
      <c r="E12" s="7">
        <f>(0.5+(Distributions!I15-Distributions!I16)/2)*100</f>
        <v>53.896103896103895</v>
      </c>
      <c r="F12" s="7">
        <f>(0.5+(Distributions!I20-Distributions!I21)/2)*100</f>
        <v>90.25974025974025</v>
      </c>
      <c r="G12" s="7"/>
      <c r="H12" s="7">
        <f t="shared" si="0"/>
        <v>46.753246753246756</v>
      </c>
      <c r="I12" s="7">
        <f t="shared" si="1"/>
      </c>
      <c r="J12" s="7">
        <f t="shared" si="2"/>
      </c>
      <c r="K12" s="7">
        <f t="shared" si="3"/>
      </c>
    </row>
    <row r="13" spans="1:11" ht="12.75">
      <c r="A13" s="18"/>
      <c r="B13" t="s">
        <v>21</v>
      </c>
      <c r="C13" s="7">
        <f>(0.5+(Distributions!J5-Distributions!J6)/2)*100</f>
        <v>30.46875</v>
      </c>
      <c r="D13" s="7">
        <f>(0.5+(Distributions!J10-Distributions!J11)/2)*100</f>
        <v>42.96875</v>
      </c>
      <c r="E13" s="7">
        <f>(0.5+(Distributions!J15-Distributions!J16)/2)*100</f>
        <v>45.3125</v>
      </c>
      <c r="F13" s="7">
        <f>(0.5+(Distributions!J20-Distributions!J21)/2)*100</f>
        <v>77.34375</v>
      </c>
      <c r="G13" s="7"/>
      <c r="H13" s="7">
        <f t="shared" si="0"/>
      </c>
      <c r="I13" s="7">
        <f t="shared" si="1"/>
        <v>30.46875</v>
      </c>
      <c r="J13" s="7">
        <f t="shared" si="2"/>
      </c>
      <c r="K13" s="7">
        <f t="shared" si="3"/>
      </c>
    </row>
    <row r="14" spans="1:11" ht="12.75">
      <c r="A14" s="18"/>
      <c r="B14" t="s">
        <v>18</v>
      </c>
      <c r="C14" s="7">
        <f>(0.5+(Distributions!K5-Distributions!K6)/2)*100</f>
        <v>21.62162162162162</v>
      </c>
      <c r="D14" s="7">
        <f>(0.5+(Distributions!K10-Distributions!K11)/2)*100</f>
        <v>40.54054054054054</v>
      </c>
      <c r="E14" s="7">
        <f>(0.5+(Distributions!K15-Distributions!K16)/2)*100</f>
        <v>47.97297297297297</v>
      </c>
      <c r="F14" s="7">
        <f>(0.5+(Distributions!K20-Distributions!K21)/2)*100</f>
        <v>64.86486486486487</v>
      </c>
      <c r="G14" s="7"/>
      <c r="H14" s="7">
        <f t="shared" si="0"/>
      </c>
      <c r="I14" s="7">
        <f t="shared" si="1"/>
      </c>
      <c r="J14" s="7">
        <f t="shared" si="2"/>
        <v>21.62162162162162</v>
      </c>
      <c r="K14" s="7">
        <f t="shared" si="3"/>
      </c>
    </row>
    <row r="15" spans="1:11" ht="12.75">
      <c r="A15" s="18"/>
      <c r="B15" t="s">
        <v>19</v>
      </c>
      <c r="C15" s="7">
        <f>(0.5+(Distributions!L5-Distributions!L6)/2)*100</f>
        <v>9.036144578313255</v>
      </c>
      <c r="D15" s="7">
        <f>(0.5+(Distributions!L10-Distributions!L11)/2)*100</f>
        <v>19.27710843373494</v>
      </c>
      <c r="E15" s="7">
        <f>(0.5+(Distributions!L15-Distributions!L16)/2)*100</f>
        <v>32.73809523809524</v>
      </c>
      <c r="F15" s="7">
        <f>(0.5+(Distributions!L20-Distributions!L21)/2)*100</f>
        <v>80.95238095238095</v>
      </c>
      <c r="G15" s="7"/>
      <c r="H15" s="7">
        <f t="shared" si="0"/>
      </c>
      <c r="I15" s="7">
        <f t="shared" si="1"/>
      </c>
      <c r="J15" s="7">
        <f t="shared" si="2"/>
      </c>
      <c r="K15" s="7">
        <f t="shared" si="3"/>
        <v>9.036144578313255</v>
      </c>
    </row>
    <row r="16" spans="1:11" ht="12.75">
      <c r="A16" s="18">
        <v>2002</v>
      </c>
      <c r="B16" t="s">
        <v>20</v>
      </c>
      <c r="C16" s="7">
        <f>(0.5+(Distributions!M5-Distributions!M6)/2)*100</f>
        <v>3.8961038961038974</v>
      </c>
      <c r="D16" s="7">
        <f>(0.5+(Distributions!M10-Distributions!M11)/2)*100</f>
        <v>20.12987012987013</v>
      </c>
      <c r="E16" s="7">
        <f>(0.5+(Distributions!M15-Distributions!M16)/2)*100</f>
        <v>35.714285714285715</v>
      </c>
      <c r="F16" s="7">
        <f>(0.5+(Distributions!M20-Distributions!M21)/2)*100</f>
        <v>36.36363636363637</v>
      </c>
      <c r="G16" s="7"/>
      <c r="H16" s="7">
        <f t="shared" si="0"/>
        <v>3.8961038961038974</v>
      </c>
      <c r="I16" s="7">
        <f t="shared" si="1"/>
      </c>
      <c r="J16" s="7">
        <f t="shared" si="2"/>
      </c>
      <c r="K16" s="7">
        <f t="shared" si="3"/>
      </c>
    </row>
    <row r="17" spans="1:11" ht="12.75">
      <c r="A17" s="18"/>
      <c r="B17" t="s">
        <v>21</v>
      </c>
      <c r="C17" s="7">
        <f>(0.5+(Distributions!N5-Distributions!N6)/2)*100</f>
        <v>34.66666666666667</v>
      </c>
      <c r="D17" s="7">
        <f>(0.5+(Distributions!N10-Distributions!N11)/2)*100</f>
        <v>40</v>
      </c>
      <c r="E17" s="7">
        <f>(0.5+(Distributions!N15-Distributions!N16)/2)*100</f>
        <v>48</v>
      </c>
      <c r="F17" s="7">
        <f>(0.5+(Distributions!N20-Distributions!N21)/2)*100</f>
        <v>30.666666666666664</v>
      </c>
      <c r="G17" s="7"/>
      <c r="H17" s="7">
        <f t="shared" si="0"/>
      </c>
      <c r="I17" s="7">
        <f t="shared" si="1"/>
        <v>34.66666666666667</v>
      </c>
      <c r="J17" s="7">
        <f t="shared" si="2"/>
      </c>
      <c r="K17" s="7">
        <f t="shared" si="3"/>
      </c>
    </row>
    <row r="18" spans="1:11" ht="12.75">
      <c r="A18" s="18"/>
      <c r="B18" t="s">
        <v>18</v>
      </c>
      <c r="C18" s="7">
        <f>(0.5+(Distributions!O5-Distributions!O6)/2)*100</f>
        <v>38.57142857142857</v>
      </c>
      <c r="D18" s="7">
        <f>(0.5+(Distributions!O10-Distributions!O11)/2)*100</f>
        <v>51.42857142857142</v>
      </c>
      <c r="E18" s="7">
        <f>(0.5+(Distributions!O15-Distributions!O16)/2)*100</f>
        <v>65</v>
      </c>
      <c r="F18" s="7">
        <f>(0.5+(Distributions!O20-Distributions!O21)/2)*100</f>
        <v>75.71428571428571</v>
      </c>
      <c r="G18" s="7"/>
      <c r="H18" s="7">
        <f t="shared" si="0"/>
      </c>
      <c r="I18" s="7">
        <f t="shared" si="1"/>
      </c>
      <c r="J18" s="7">
        <f t="shared" si="2"/>
        <v>38.57142857142857</v>
      </c>
      <c r="K18" s="7">
        <f t="shared" si="3"/>
      </c>
    </row>
    <row r="19" spans="1:11" ht="12.75">
      <c r="A19" s="18"/>
      <c r="B19" t="s">
        <v>19</v>
      </c>
      <c r="C19" s="7">
        <f>Index!P5</f>
        <v>35.18518518518518</v>
      </c>
      <c r="D19" s="7">
        <f>Index!P6</f>
        <v>58.0246913580247</v>
      </c>
      <c r="E19" s="7">
        <f>Index!P7</f>
        <v>61.72839506172839</v>
      </c>
      <c r="F19" s="7">
        <f>Index!P8</f>
        <v>80.24691358024691</v>
      </c>
      <c r="G19" s="7"/>
      <c r="H19" s="7">
        <f t="shared" si="0"/>
      </c>
      <c r="I19" s="7">
        <f t="shared" si="1"/>
      </c>
      <c r="J19" s="7">
        <f t="shared" si="2"/>
      </c>
      <c r="K19" s="7">
        <f t="shared" si="3"/>
        <v>35.18518518518518</v>
      </c>
    </row>
    <row r="20" spans="1:11" ht="12.75">
      <c r="A20" s="18">
        <v>2003</v>
      </c>
      <c r="B20" t="s">
        <v>20</v>
      </c>
      <c r="C20" s="7">
        <f>Index!Q5</f>
        <v>28.57142857142857</v>
      </c>
      <c r="D20" s="7">
        <f>Index!Q6</f>
        <v>40.90909090909091</v>
      </c>
      <c r="E20" s="7">
        <f>Index!Q7</f>
        <v>51.94805194805194</v>
      </c>
      <c r="F20" s="7">
        <f>Index!Q8</f>
        <v>59.09090909090909</v>
      </c>
      <c r="G20" s="7"/>
      <c r="H20" s="7">
        <f t="shared" si="0"/>
        <v>28.57142857142857</v>
      </c>
      <c r="I20" s="7">
        <f t="shared" si="1"/>
      </c>
      <c r="J20" s="7">
        <f t="shared" si="2"/>
      </c>
      <c r="K20" s="7">
        <f t="shared" si="3"/>
      </c>
    </row>
    <row r="21" spans="1:11" ht="12.75">
      <c r="A21" s="18"/>
      <c r="B21" t="s">
        <v>21</v>
      </c>
      <c r="C21" s="7">
        <f>Index!R5</f>
        <v>32.35294117647059</v>
      </c>
      <c r="D21" s="7">
        <f>Index!R6</f>
        <v>47.76119402985074</v>
      </c>
      <c r="E21" s="7">
        <f>Index!R7</f>
        <v>50.75757575757576</v>
      </c>
      <c r="F21" s="7">
        <f>Index!R8</f>
        <v>54.54545454545454</v>
      </c>
      <c r="G21" s="7"/>
      <c r="H21" s="7">
        <f t="shared" si="0"/>
      </c>
      <c r="I21" s="7">
        <f t="shared" si="1"/>
        <v>32.35294117647059</v>
      </c>
      <c r="J21" s="7">
        <f t="shared" si="2"/>
      </c>
      <c r="K21" s="7">
        <f t="shared" si="3"/>
      </c>
    </row>
    <row r="22" spans="1:11" ht="12.75">
      <c r="A22" s="18"/>
      <c r="B22" t="s">
        <v>18</v>
      </c>
      <c r="C22" s="7">
        <f>Index!S5</f>
        <v>45.08196721311475</v>
      </c>
      <c r="D22" s="7">
        <f>Index!S6</f>
        <v>50.81967213114754</v>
      </c>
      <c r="E22" s="7">
        <f>Index!S7</f>
        <v>49.16666666666667</v>
      </c>
      <c r="F22" s="7">
        <f>Index!S8</f>
        <v>65.83333333333333</v>
      </c>
      <c r="G22" s="7"/>
      <c r="H22" s="7">
        <f t="shared" si="0"/>
      </c>
      <c r="I22" s="7">
        <f t="shared" si="1"/>
      </c>
      <c r="J22" s="7">
        <f t="shared" si="2"/>
        <v>45.08196721311475</v>
      </c>
      <c r="K22" s="7">
        <f t="shared" si="3"/>
      </c>
    </row>
    <row r="23" spans="1:11" ht="12.75">
      <c r="A23" s="18"/>
      <c r="B23" t="s">
        <v>19</v>
      </c>
      <c r="C23" s="7">
        <f>Index!T5</f>
        <v>53.67647058823529</v>
      </c>
      <c r="D23" s="7">
        <f>Index!T6</f>
        <v>56.61764705882353</v>
      </c>
      <c r="E23" s="7">
        <f>Index!T7</f>
        <v>53.67647058823529</v>
      </c>
      <c r="F23" s="7">
        <f>Index!T8</f>
        <v>42.64705882352941</v>
      </c>
      <c r="G23" s="7"/>
      <c r="H23" s="7">
        <f t="shared" si="0"/>
      </c>
      <c r="I23" s="7">
        <f t="shared" si="1"/>
      </c>
      <c r="J23" s="7">
        <f t="shared" si="2"/>
      </c>
      <c r="K23" s="7">
        <f t="shared" si="3"/>
        <v>53.67647058823529</v>
      </c>
    </row>
    <row r="24" spans="1:11" ht="12.75">
      <c r="A24" s="18">
        <v>2004</v>
      </c>
      <c r="B24" t="s">
        <v>20</v>
      </c>
      <c r="C24" s="7">
        <f>Index!U5</f>
        <v>52.41935483870967</v>
      </c>
      <c r="D24" s="7">
        <f>Index!U6</f>
        <v>52.41935483870967</v>
      </c>
      <c r="E24" s="7">
        <f>Index!U7</f>
        <v>61.29032258064516</v>
      </c>
      <c r="F24" s="7">
        <f>Index!U8</f>
        <v>63.70967741935484</v>
      </c>
      <c r="G24" s="7"/>
      <c r="H24" s="7">
        <f t="shared" si="0"/>
        <v>52.41935483870967</v>
      </c>
      <c r="I24" s="7">
        <f t="shared" si="1"/>
      </c>
      <c r="J24" s="7">
        <f t="shared" si="2"/>
      </c>
      <c r="K24" s="7">
        <f t="shared" si="3"/>
      </c>
    </row>
    <row r="25" spans="1:14" ht="12.75">
      <c r="A25" s="18"/>
      <c r="B25" t="s">
        <v>21</v>
      </c>
      <c r="C25" s="7">
        <f>Index!V5</f>
        <v>59.02777777777778</v>
      </c>
      <c r="D25" s="7">
        <f>Index!V6</f>
        <v>52.083333333333336</v>
      </c>
      <c r="E25" s="7">
        <f>Index!V7</f>
        <v>67.36111111111111</v>
      </c>
      <c r="F25" s="7">
        <f>Index!V8</f>
        <v>47.22222222222222</v>
      </c>
      <c r="G25" s="7"/>
      <c r="H25" s="7">
        <f t="shared" si="0"/>
      </c>
      <c r="I25" s="7">
        <f t="shared" si="1"/>
        <v>59.02777777777778</v>
      </c>
      <c r="J25" s="7">
        <f t="shared" si="2"/>
      </c>
      <c r="K25" s="7">
        <f t="shared" si="3"/>
      </c>
      <c r="L25" s="7"/>
      <c r="M25" s="7"/>
      <c r="N25" s="7"/>
    </row>
    <row r="26" spans="1:11" ht="12.75">
      <c r="A26" s="18"/>
      <c r="B26" t="s">
        <v>18</v>
      </c>
      <c r="C26" s="7">
        <f>Index!W5</f>
        <v>71.71052631578947</v>
      </c>
      <c r="D26" s="7">
        <f>Index!W6</f>
        <v>53.94736842105263</v>
      </c>
      <c r="E26" s="7">
        <f>Index!W7</f>
        <v>53.94736842105263</v>
      </c>
      <c r="F26" s="7">
        <v>36.18421052631579</v>
      </c>
      <c r="G26" s="7"/>
      <c r="H26" s="7">
        <f t="shared" si="0"/>
      </c>
      <c r="I26" s="7">
        <f t="shared" si="1"/>
      </c>
      <c r="J26" s="7">
        <f t="shared" si="2"/>
        <v>71.71052631578947</v>
      </c>
      <c r="K26" s="7">
        <f t="shared" si="3"/>
      </c>
    </row>
    <row r="27" spans="1:11" ht="12.75">
      <c r="A27" s="18"/>
      <c r="B27" t="s">
        <v>19</v>
      </c>
      <c r="C27" s="7">
        <f>Index!X5</f>
        <v>60.1123595505618</v>
      </c>
      <c r="D27" s="7">
        <f>Index!X6</f>
        <v>65.1685393258427</v>
      </c>
      <c r="E27" s="7">
        <f>Index!X7</f>
        <v>58.98876404494382</v>
      </c>
      <c r="F27" s="7">
        <v>58.42696629213483</v>
      </c>
      <c r="H27" s="7">
        <f t="shared" si="0"/>
      </c>
      <c r="I27" s="7">
        <f t="shared" si="1"/>
      </c>
      <c r="J27" s="7">
        <f t="shared" si="2"/>
      </c>
      <c r="K27" s="7">
        <f t="shared" si="3"/>
        <v>60.1123595505618</v>
      </c>
    </row>
    <row r="28" spans="1:11" ht="12.75">
      <c r="A28" s="18">
        <v>2005</v>
      </c>
      <c r="B28" t="s">
        <v>20</v>
      </c>
      <c r="C28" s="7">
        <f>Index!Y5</f>
        <v>65.48672566371681</v>
      </c>
      <c r="D28" s="7">
        <f>Index!Y6</f>
        <v>62.83185840707964</v>
      </c>
      <c r="E28" s="7">
        <v>64.15929203539822</v>
      </c>
      <c r="F28" s="7">
        <v>55.75221238938053</v>
      </c>
      <c r="G28" s="7"/>
      <c r="H28" s="7">
        <f t="shared" si="0"/>
        <v>65.48672566371681</v>
      </c>
      <c r="I28" s="7">
        <f t="shared" si="1"/>
      </c>
      <c r="J28" s="7">
        <f t="shared" si="2"/>
      </c>
      <c r="K28" s="7">
        <f t="shared" si="3"/>
      </c>
    </row>
    <row r="29" spans="1:11" ht="12.75">
      <c r="A29" s="18"/>
      <c r="B29" t="s">
        <v>21</v>
      </c>
      <c r="C29" s="7">
        <f>Index!Z5</f>
        <v>78.3132530120482</v>
      </c>
      <c r="D29" s="7">
        <f>Index!Z6</f>
        <v>62.65060240963856</v>
      </c>
      <c r="E29" s="7">
        <v>62.80487804878049</v>
      </c>
      <c r="F29" s="7">
        <v>54.21686746987952</v>
      </c>
      <c r="H29" s="7">
        <f t="shared" si="0"/>
      </c>
      <c r="I29" s="7">
        <f t="shared" si="1"/>
        <v>78.3132530120482</v>
      </c>
      <c r="J29" s="7">
        <f t="shared" si="2"/>
      </c>
      <c r="K29" s="7">
        <f t="shared" si="3"/>
      </c>
    </row>
    <row r="30" spans="1:11" ht="12.75">
      <c r="A30" s="18"/>
      <c r="B30" t="s">
        <v>18</v>
      </c>
      <c r="C30" s="7">
        <f>Index!AA5</f>
        <v>80.11363636363636</v>
      </c>
      <c r="D30" s="7">
        <f>Index!AA6</f>
        <v>65.90909090909092</v>
      </c>
      <c r="E30" s="7">
        <v>60.79545454545454</v>
      </c>
      <c r="F30" s="7">
        <v>53.40909090909091</v>
      </c>
      <c r="H30" s="7">
        <f t="shared" si="0"/>
      </c>
      <c r="I30" s="7">
        <f t="shared" si="1"/>
      </c>
      <c r="J30" s="7">
        <f t="shared" si="2"/>
        <v>80.11363636363636</v>
      </c>
      <c r="K30" s="7">
        <f t="shared" si="3"/>
      </c>
    </row>
    <row r="31" spans="1:11" ht="12.75">
      <c r="A31" s="18"/>
      <c r="B31" t="s">
        <v>19</v>
      </c>
      <c r="C31" s="7">
        <f>Index!AB5</f>
        <v>86.8421052631579</v>
      </c>
      <c r="D31" s="7">
        <f>Index!AB6</f>
        <v>65.78947368421053</v>
      </c>
      <c r="E31" s="7">
        <v>54.385964912280706</v>
      </c>
      <c r="F31" s="7">
        <v>37.719298245614034</v>
      </c>
      <c r="H31" s="7">
        <f t="shared" si="0"/>
      </c>
      <c r="I31" s="7">
        <f t="shared" si="1"/>
      </c>
      <c r="J31" s="7">
        <f t="shared" si="2"/>
      </c>
      <c r="K31" s="7">
        <f t="shared" si="3"/>
        <v>86.8421052631579</v>
      </c>
    </row>
    <row r="32" spans="1:11" ht="12.75">
      <c r="A32" s="18">
        <v>2006</v>
      </c>
      <c r="B32" t="s">
        <v>20</v>
      </c>
      <c r="C32" s="7">
        <f>Index!AC5</f>
        <v>83.125</v>
      </c>
      <c r="D32" s="7">
        <f>Index!AC6</f>
        <v>46.875</v>
      </c>
      <c r="E32" s="7">
        <v>53.75</v>
      </c>
      <c r="F32" s="7">
        <v>47.5</v>
      </c>
      <c r="H32" s="7">
        <f t="shared" si="0"/>
        <v>83.125</v>
      </c>
      <c r="I32" s="7">
        <f t="shared" si="1"/>
      </c>
      <c r="J32" s="7">
        <f t="shared" si="2"/>
      </c>
      <c r="K32" s="7">
        <f t="shared" si="3"/>
      </c>
    </row>
    <row r="33" spans="1:11" ht="12.75">
      <c r="A33" s="18"/>
      <c r="B33" t="s">
        <v>21</v>
      </c>
      <c r="C33" s="7">
        <v>83.33333333333333</v>
      </c>
      <c r="D33" s="7">
        <v>34.66666666666667</v>
      </c>
      <c r="E33">
        <v>50</v>
      </c>
      <c r="F33" s="7">
        <v>20.666666666666668</v>
      </c>
      <c r="H33" s="7">
        <f t="shared" si="0"/>
      </c>
      <c r="I33" s="7">
        <f t="shared" si="1"/>
        <v>83.33333333333333</v>
      </c>
      <c r="J33" s="7">
        <f t="shared" si="2"/>
      </c>
      <c r="K33" s="7">
        <f t="shared" si="3"/>
      </c>
    </row>
    <row r="34" spans="1:11" ht="12.75">
      <c r="A34" s="18"/>
      <c r="B34" t="s">
        <v>18</v>
      </c>
      <c r="C34" s="7">
        <f>Index!AE5</f>
        <v>84.61538461538461</v>
      </c>
      <c r="D34" s="7">
        <f>Index!AE6</f>
        <v>32.30769230769231</v>
      </c>
      <c r="E34" s="7">
        <f>Index!AE7</f>
        <v>50</v>
      </c>
      <c r="F34" s="7">
        <f>Index!AE8</f>
        <v>29.230769230769226</v>
      </c>
      <c r="H34" s="7">
        <f t="shared" si="0"/>
      </c>
      <c r="I34" s="7">
        <f t="shared" si="1"/>
      </c>
      <c r="J34" s="7">
        <f t="shared" si="2"/>
        <v>84.61538461538461</v>
      </c>
      <c r="K34" s="7">
        <f t="shared" si="3"/>
      </c>
    </row>
    <row r="35" spans="1:11" ht="12.75">
      <c r="A35" s="18"/>
      <c r="B35" t="s">
        <v>19</v>
      </c>
      <c r="C35" s="7">
        <f>Index!AF5</f>
        <v>70.12987012987013</v>
      </c>
      <c r="D35" s="7">
        <f>Index!AF6</f>
        <v>38.311688311688314</v>
      </c>
      <c r="E35" s="7">
        <f>Index!AF7</f>
        <v>57.7922077922078</v>
      </c>
      <c r="F35" s="7">
        <f>Index!AF8</f>
        <v>62.98701298701299</v>
      </c>
      <c r="H35" s="7">
        <f t="shared" si="0"/>
      </c>
      <c r="I35" s="7">
        <f t="shared" si="1"/>
      </c>
      <c r="J35" s="7">
        <f t="shared" si="2"/>
      </c>
      <c r="K35" s="7">
        <f t="shared" si="3"/>
        <v>70.12987012987013</v>
      </c>
    </row>
    <row r="36" spans="1:11" ht="12.75">
      <c r="A36" s="18">
        <v>2007</v>
      </c>
      <c r="B36" t="s">
        <v>20</v>
      </c>
      <c r="C36">
        <v>54</v>
      </c>
      <c r="D36">
        <v>41</v>
      </c>
      <c r="E36" s="7">
        <v>56</v>
      </c>
      <c r="F36" s="7">
        <v>56</v>
      </c>
      <c r="H36" s="7">
        <f t="shared" si="0"/>
        <v>54</v>
      </c>
      <c r="I36" s="7">
        <f t="shared" si="1"/>
      </c>
      <c r="J36" s="7">
        <f t="shared" si="2"/>
      </c>
      <c r="K36" s="7">
        <f t="shared" si="3"/>
      </c>
    </row>
    <row r="37" spans="1:11" ht="12.75">
      <c r="A37" s="18"/>
      <c r="B37" t="s">
        <v>21</v>
      </c>
      <c r="C37" s="7">
        <v>56.32911392405063</v>
      </c>
      <c r="D37" s="7">
        <v>37.9746835443038</v>
      </c>
      <c r="E37" s="7">
        <v>53.16455696202531</v>
      </c>
      <c r="F37" s="7">
        <v>53.79746835443038</v>
      </c>
      <c r="H37" s="7">
        <f t="shared" si="0"/>
      </c>
      <c r="I37" s="7">
        <f t="shared" si="1"/>
        <v>56.32911392405063</v>
      </c>
      <c r="J37" s="7">
        <f t="shared" si="2"/>
      </c>
      <c r="K37" s="7">
        <f t="shared" si="3"/>
      </c>
    </row>
    <row r="38" spans="1:11" ht="12.75">
      <c r="A38" s="18"/>
      <c r="B38" t="s">
        <v>18</v>
      </c>
      <c r="C38" s="30">
        <v>55</v>
      </c>
      <c r="D38" s="30">
        <v>39.375</v>
      </c>
      <c r="E38" s="30">
        <v>48.125</v>
      </c>
      <c r="F38" s="30">
        <v>26.25</v>
      </c>
      <c r="H38" s="7">
        <f t="shared" si="0"/>
      </c>
      <c r="I38" s="7">
        <f t="shared" si="1"/>
      </c>
      <c r="J38" s="7">
        <f t="shared" si="2"/>
        <v>55</v>
      </c>
      <c r="K38" s="7">
        <f t="shared" si="3"/>
      </c>
    </row>
    <row r="39" spans="1:11" ht="12.75">
      <c r="A39" s="18"/>
      <c r="B39" t="s">
        <v>19</v>
      </c>
      <c r="C39" s="7">
        <v>46.111111111111114</v>
      </c>
      <c r="D39" s="7">
        <v>12.222222222222223</v>
      </c>
      <c r="E39" s="7">
        <v>21.666666666666668</v>
      </c>
      <c r="F39" s="7">
        <v>16.666666666666668</v>
      </c>
      <c r="H39" s="7">
        <f t="shared" si="0"/>
      </c>
      <c r="I39" s="7">
        <f t="shared" si="1"/>
      </c>
      <c r="J39" s="7">
        <f t="shared" si="2"/>
      </c>
      <c r="K39" s="7">
        <f t="shared" si="3"/>
        <v>46.111111111111114</v>
      </c>
    </row>
    <row r="40" spans="1:11" ht="12.75">
      <c r="A40" s="18">
        <v>2008</v>
      </c>
      <c r="B40" t="s">
        <v>20</v>
      </c>
      <c r="C40" s="30">
        <v>33.33333333333333</v>
      </c>
      <c r="D40" s="30">
        <v>18.137254901960787</v>
      </c>
      <c r="E40" s="30">
        <v>24.01960784313726</v>
      </c>
      <c r="F40" s="30">
        <v>44.607843137254896</v>
      </c>
      <c r="H40" s="7">
        <f t="shared" si="0"/>
        <v>33.33333333333333</v>
      </c>
      <c r="I40" s="7">
        <f t="shared" si="1"/>
      </c>
      <c r="J40" s="7">
        <f t="shared" si="2"/>
      </c>
      <c r="K40" s="7">
        <f t="shared" si="3"/>
      </c>
    </row>
    <row r="41" spans="1:11" ht="12.75">
      <c r="A41" s="18"/>
      <c r="B41" t="s">
        <v>21</v>
      </c>
      <c r="C41" s="30">
        <v>43.67816091954023</v>
      </c>
      <c r="D41" s="30">
        <v>13.218390804597702</v>
      </c>
      <c r="E41" s="30">
        <v>13.218390804597702</v>
      </c>
      <c r="F41" s="30">
        <v>21.839080459770116</v>
      </c>
      <c r="H41" s="7">
        <f t="shared" si="0"/>
      </c>
      <c r="I41" s="7">
        <f t="shared" si="1"/>
        <v>43.67816091954023</v>
      </c>
      <c r="J41" s="7">
        <f t="shared" si="2"/>
      </c>
      <c r="K41" s="7">
        <f t="shared" si="3"/>
      </c>
    </row>
    <row r="42" spans="1:11" ht="12.75">
      <c r="A42" s="18"/>
      <c r="B42" t="s">
        <v>18</v>
      </c>
      <c r="C42" s="30">
        <v>40.44943820224719</v>
      </c>
      <c r="D42" s="30">
        <v>17.41573033707865</v>
      </c>
      <c r="E42" s="30">
        <v>11.235955056179774</v>
      </c>
      <c r="F42" s="30">
        <v>12.921348314606739</v>
      </c>
      <c r="H42" s="7">
        <f t="shared" si="0"/>
      </c>
      <c r="I42" s="7">
        <f t="shared" si="1"/>
      </c>
      <c r="J42" s="7">
        <f t="shared" si="2"/>
        <v>40.44943820224719</v>
      </c>
      <c r="K42" s="7">
        <f t="shared" si="3"/>
      </c>
    </row>
    <row r="43" spans="1:11" ht="12.75">
      <c r="A43" s="18"/>
      <c r="B43" t="s">
        <v>19</v>
      </c>
      <c r="C43" s="7">
        <v>24.28571428571428</v>
      </c>
      <c r="D43" s="7">
        <v>5</v>
      </c>
      <c r="E43" s="7">
        <v>3.57142857142857</v>
      </c>
      <c r="F43" s="7">
        <v>4.285714285714281</v>
      </c>
      <c r="H43" s="7">
        <f t="shared" si="0"/>
      </c>
      <c r="I43" s="7">
        <f t="shared" si="1"/>
      </c>
      <c r="J43" s="7">
        <f t="shared" si="2"/>
      </c>
      <c r="K43" s="7">
        <f t="shared" si="3"/>
        <v>24.28571428571428</v>
      </c>
    </row>
    <row r="44" spans="1:11" ht="12.75">
      <c r="A44" s="18">
        <v>2009</v>
      </c>
      <c r="B44" t="s">
        <v>20</v>
      </c>
      <c r="C44" s="7">
        <v>11.061946902654862</v>
      </c>
      <c r="D44" s="7">
        <v>11.504424778761063</v>
      </c>
      <c r="E44" s="7">
        <v>12.389380530973455</v>
      </c>
      <c r="F44" s="7">
        <v>25.663716814159294</v>
      </c>
      <c r="H44" s="7">
        <f t="shared" si="0"/>
        <v>11.061946902654862</v>
      </c>
      <c r="I44" s="7">
        <f t="shared" si="1"/>
      </c>
      <c r="J44" s="7">
        <f t="shared" si="2"/>
      </c>
      <c r="K44" s="7">
        <f t="shared" si="3"/>
      </c>
    </row>
    <row r="45" spans="1:11" ht="12.75">
      <c r="A45" s="18"/>
      <c r="B45" t="s">
        <v>21</v>
      </c>
      <c r="C45" s="7">
        <v>16.455696202531644</v>
      </c>
      <c r="D45" s="7">
        <v>30.379746835443033</v>
      </c>
      <c r="E45" s="7">
        <v>29.11392405063291</v>
      </c>
      <c r="F45" s="7">
        <v>40.50632911392405</v>
      </c>
      <c r="H45" s="7">
        <f t="shared" si="0"/>
      </c>
      <c r="I45" s="7">
        <f t="shared" si="1"/>
        <v>16.455696202531644</v>
      </c>
      <c r="J45" s="7">
        <f t="shared" si="2"/>
      </c>
      <c r="K45" s="7">
        <f t="shared" si="3"/>
      </c>
    </row>
    <row r="46" spans="1:11" ht="12.75">
      <c r="A46" s="18"/>
      <c r="B46" t="s">
        <v>18</v>
      </c>
      <c r="C46" s="7">
        <v>20</v>
      </c>
      <c r="D46" s="7">
        <v>44</v>
      </c>
      <c r="E46" s="7">
        <v>39.33333333333333</v>
      </c>
      <c r="F46" s="7">
        <v>39.33333333333333</v>
      </c>
      <c r="H46" s="7">
        <f t="shared" si="0"/>
      </c>
      <c r="I46" s="7">
        <f t="shared" si="1"/>
      </c>
      <c r="J46" s="7">
        <f t="shared" si="2"/>
        <v>20</v>
      </c>
      <c r="K46" s="7">
        <f t="shared" si="3"/>
      </c>
    </row>
    <row r="47" spans="1:11" ht="12.75">
      <c r="A47" s="18"/>
      <c r="B47" t="s">
        <v>19</v>
      </c>
      <c r="C47" s="7">
        <v>31.132075471698112</v>
      </c>
      <c r="D47" s="7">
        <v>59.43396226415094</v>
      </c>
      <c r="E47" s="7">
        <v>57.843137254901954</v>
      </c>
      <c r="F47" s="7">
        <v>59.43396226415094</v>
      </c>
      <c r="H47" s="7">
        <f t="shared" si="0"/>
      </c>
      <c r="I47" s="7">
        <f t="shared" si="1"/>
      </c>
      <c r="J47" s="7">
        <f t="shared" si="2"/>
      </c>
      <c r="K47" s="7">
        <f t="shared" si="3"/>
        <v>31.132075471698112</v>
      </c>
    </row>
    <row r="48" spans="1:11" ht="12.75">
      <c r="A48" s="18">
        <v>2010</v>
      </c>
      <c r="B48" t="s">
        <v>20</v>
      </c>
      <c r="C48" s="7">
        <v>38.405797101449274</v>
      </c>
      <c r="D48" s="7">
        <v>55.79710144927537</v>
      </c>
      <c r="E48" s="7">
        <v>65.94202898550725</v>
      </c>
      <c r="F48" s="7">
        <v>49.275362318840585</v>
      </c>
      <c r="H48" s="7">
        <f t="shared" si="0"/>
        <v>38.405797101449274</v>
      </c>
      <c r="I48" s="7">
        <f t="shared" si="1"/>
      </c>
      <c r="J48" s="7">
        <f t="shared" si="2"/>
      </c>
      <c r="K48" s="7">
        <f t="shared" si="3"/>
      </c>
    </row>
    <row r="49" spans="1:11" ht="12.75">
      <c r="A49" s="18"/>
      <c r="B49" t="s">
        <v>21</v>
      </c>
      <c r="C49" s="30">
        <v>81.14754098360656</v>
      </c>
      <c r="D49" s="30">
        <v>72.1311475409836</v>
      </c>
      <c r="E49" s="30">
        <v>71.31147540983606</v>
      </c>
      <c r="F49" s="30">
        <v>58.19672131147541</v>
      </c>
      <c r="H49" s="7">
        <f>IF(B49="January",C49,"")</f>
      </c>
      <c r="I49" s="7">
        <f>IF(B49="April",C49,"")</f>
        <v>81.14754098360656</v>
      </c>
      <c r="J49" s="7">
        <f aca="true" t="shared" si="4" ref="J49:J54">IF(B49="July",C49,"")</f>
      </c>
      <c r="K49" s="7">
        <f>IF(B49="October",C49,"")</f>
      </c>
    </row>
    <row r="50" spans="1:11" ht="12.75">
      <c r="A50" s="18"/>
      <c r="B50" t="s">
        <v>18</v>
      </c>
      <c r="C50" s="30">
        <v>82.56880733944953</v>
      </c>
      <c r="D50" s="30">
        <v>77.98165137614679</v>
      </c>
      <c r="E50" s="30">
        <v>72.93577981651376</v>
      </c>
      <c r="F50" s="30">
        <v>80.73394495412845</v>
      </c>
      <c r="H50" s="7">
        <f>IF(B50="January",C50,"")</f>
      </c>
      <c r="I50" s="7">
        <f>IF(B50="April",C50,"")</f>
      </c>
      <c r="J50" s="7">
        <f t="shared" si="4"/>
        <v>82.56880733944953</v>
      </c>
      <c r="K50" s="7">
        <f>IF(B50="October",C50,"")</f>
      </c>
    </row>
    <row r="51" spans="1:11" ht="12.75">
      <c r="A51" s="18"/>
      <c r="B51" t="s">
        <v>19</v>
      </c>
      <c r="C51" s="7">
        <v>77.18446601941747</v>
      </c>
      <c r="D51" s="7">
        <v>84.46601941747574</v>
      </c>
      <c r="E51" s="7">
        <v>69.90291262135922</v>
      </c>
      <c r="F51" s="7">
        <v>81.86274509803921</v>
      </c>
      <c r="H51" s="7">
        <f>IF(B51="January",C51,"")</f>
      </c>
      <c r="I51" s="7">
        <f>IF(B51="April",C51,"")</f>
      </c>
      <c r="J51" s="7">
        <f t="shared" si="4"/>
      </c>
      <c r="K51" s="7">
        <f>IF(B51="October",C51,"")</f>
        <v>77.18446601941747</v>
      </c>
    </row>
    <row r="52" spans="1:11" ht="12.75">
      <c r="A52" s="18">
        <v>2011</v>
      </c>
      <c r="B52" t="s">
        <v>20</v>
      </c>
      <c r="C52" s="7">
        <v>78</v>
      </c>
      <c r="D52" s="7">
        <v>62</v>
      </c>
      <c r="E52" s="7">
        <v>74</v>
      </c>
      <c r="F52" s="7">
        <v>48</v>
      </c>
      <c r="H52" s="7">
        <f>IF(B52="January",C52,"")</f>
        <v>78</v>
      </c>
      <c r="I52" s="7">
        <f>IF(B52="April",C52,"")</f>
      </c>
      <c r="J52" s="7">
        <f t="shared" si="4"/>
      </c>
      <c r="K52" s="7">
        <f>IF(B52="October",C52,"")</f>
      </c>
    </row>
    <row r="53" spans="1:11" ht="12.75">
      <c r="A53" s="18"/>
      <c r="B53" t="s">
        <v>21</v>
      </c>
      <c r="C53" s="7">
        <v>89.70588235294117</v>
      </c>
      <c r="D53" s="7">
        <v>64.70588235294117</v>
      </c>
      <c r="E53" s="7">
        <v>76.47058823529412</v>
      </c>
      <c r="F53" s="7">
        <v>68.62745098039215</v>
      </c>
      <c r="H53" s="7">
        <f>IF(B53="January",C53,"")</f>
      </c>
      <c r="I53" s="7">
        <f>IF(B53="April",C53,"")</f>
        <v>89.70588235294117</v>
      </c>
      <c r="J53" s="7">
        <f t="shared" si="4"/>
      </c>
      <c r="K53" s="7">
        <f>IF(B53="October",C53,"")</f>
      </c>
    </row>
    <row r="54" spans="1:10" ht="12.75">
      <c r="A54" s="18"/>
      <c r="B54" t="s">
        <v>18</v>
      </c>
      <c r="C54" s="7">
        <v>81.86813186813187</v>
      </c>
      <c r="D54" s="7">
        <v>70.32967032967032</v>
      </c>
      <c r="E54" s="7">
        <v>70.32967032967032</v>
      </c>
      <c r="F54" s="7">
        <v>73.62637362637363</v>
      </c>
      <c r="J54" s="7">
        <f t="shared" si="4"/>
        <v>81.86813186813187</v>
      </c>
    </row>
    <row r="55" spans="1:11" ht="12.75">
      <c r="A55" s="18"/>
      <c r="B55" t="s">
        <v>19</v>
      </c>
      <c r="C55" s="7">
        <v>52.12765957446809</v>
      </c>
      <c r="D55" s="7">
        <v>53.68421052631579</v>
      </c>
      <c r="E55" s="7">
        <v>54.21052631578947</v>
      </c>
      <c r="F55" s="7">
        <v>70</v>
      </c>
      <c r="K55" s="7">
        <f>IF(B55="October",C55,"")</f>
        <v>52.12765957446809</v>
      </c>
    </row>
    <row r="56" spans="1:11" ht="12.75">
      <c r="A56" s="18">
        <v>2012</v>
      </c>
      <c r="B56" t="s">
        <v>20</v>
      </c>
      <c r="C56" s="7">
        <f>Index!BA5</f>
        <v>60</v>
      </c>
      <c r="D56" s="7">
        <f>Index!BA6</f>
        <v>50.480000000000004</v>
      </c>
      <c r="E56" s="7">
        <f>Index!BA7</f>
        <v>60.475</v>
      </c>
      <c r="F56" s="7">
        <f>Index!BA8</f>
        <v>74.29</v>
      </c>
      <c r="H56" s="7">
        <f>IF(B56="January",C56,"")</f>
        <v>60</v>
      </c>
      <c r="K56" s="7"/>
    </row>
    <row r="57" spans="1:11" ht="12.75">
      <c r="A57" s="18"/>
      <c r="C57" s="7"/>
      <c r="D57" s="7"/>
      <c r="E57" s="7"/>
      <c r="F57" s="7"/>
      <c r="G57" s="9" t="s">
        <v>227</v>
      </c>
      <c r="H57" s="7">
        <f>AVERAGE(H6:H56)</f>
        <v>46.00586099035359</v>
      </c>
      <c r="I57" s="7">
        <f>AVERAGE(I6:I55)</f>
        <v>55.445628116799874</v>
      </c>
      <c r="J57" s="7">
        <f>AVERAGE(J6:J55)</f>
        <v>55.425113795552946</v>
      </c>
      <c r="K57" s="7">
        <f>AVERAGE(K6:K55)</f>
        <v>49.56722203041644</v>
      </c>
    </row>
    <row r="58" spans="1:11" ht="12.75">
      <c r="A58" s="18"/>
      <c r="C58" s="7"/>
      <c r="D58" s="7"/>
      <c r="E58" s="7"/>
      <c r="F58" s="7"/>
      <c r="G58" s="9" t="s">
        <v>228</v>
      </c>
      <c r="H58" s="7">
        <f>MAX(H6:H56)</f>
        <v>83.125</v>
      </c>
      <c r="I58" s="7">
        <f>MAX(I6:I55)</f>
        <v>89.70588235294117</v>
      </c>
      <c r="J58" s="7">
        <f>MAX(J6:J55)</f>
        <v>84.61538461538461</v>
      </c>
      <c r="K58" s="7">
        <f>MAX(K6:K55)</f>
        <v>86.8421052631579</v>
      </c>
    </row>
    <row r="59" spans="1:11" ht="12.75">
      <c r="A59" s="18"/>
      <c r="C59" s="7"/>
      <c r="D59" s="7"/>
      <c r="E59" s="7"/>
      <c r="F59" s="7"/>
      <c r="G59" s="9" t="s">
        <v>229</v>
      </c>
      <c r="H59" s="7">
        <f>MIN(H6:H56)</f>
        <v>3.8961038961038974</v>
      </c>
      <c r="I59" s="7">
        <f>MIN(I6:I55)</f>
        <v>16.455696202531644</v>
      </c>
      <c r="J59" s="7">
        <f>MIN(J6:J55)</f>
        <v>20</v>
      </c>
      <c r="K59" s="7">
        <f>MIN(K6:K55)</f>
        <v>9.036144578313255</v>
      </c>
    </row>
    <row r="60" ht="12.75">
      <c r="A60" s="18"/>
    </row>
    <row r="61" ht="12.75">
      <c r="A61" s="18"/>
    </row>
    <row r="62" ht="12.75">
      <c r="A62" s="18"/>
    </row>
    <row r="63" ht="12.75">
      <c r="A63" s="18"/>
    </row>
    <row r="64" ht="12.75">
      <c r="A64" s="18"/>
    </row>
    <row r="65" ht="12.75">
      <c r="A65" s="18"/>
    </row>
    <row r="66" ht="12.75">
      <c r="A66" s="18"/>
    </row>
    <row r="67" ht="12.75">
      <c r="A67" s="18"/>
    </row>
    <row r="68" ht="12.75">
      <c r="A68" s="18"/>
    </row>
    <row r="69" ht="12.75">
      <c r="A69" s="18"/>
    </row>
    <row r="70" ht="12.75">
      <c r="A70" s="18"/>
    </row>
    <row r="71" ht="12.75">
      <c r="A71" s="18"/>
    </row>
    <row r="72" ht="12.75">
      <c r="A72" s="18"/>
    </row>
    <row r="73" ht="12.75">
      <c r="A73" s="18"/>
    </row>
    <row r="74" ht="12.75">
      <c r="A74" s="18"/>
    </row>
    <row r="75" ht="12.75">
      <c r="A75" s="18"/>
    </row>
    <row r="76" ht="12.75">
      <c r="A76" s="18"/>
    </row>
    <row r="77" ht="12.75">
      <c r="A77" s="18"/>
    </row>
    <row r="78" ht="12.75">
      <c r="A78" s="18"/>
    </row>
    <row r="79" ht="12.75">
      <c r="A79" s="18"/>
    </row>
    <row r="80" ht="12.75">
      <c r="A80" s="18"/>
    </row>
    <row r="81" ht="12.75">
      <c r="A81" s="18"/>
    </row>
    <row r="82" ht="12.75">
      <c r="A82" s="18"/>
    </row>
    <row r="83" ht="12.75">
      <c r="A83" s="18"/>
    </row>
    <row r="84" ht="12.75">
      <c r="A84" s="18"/>
    </row>
    <row r="85" ht="12.75">
      <c r="A85" s="18"/>
    </row>
    <row r="86" ht="12.75">
      <c r="A86" s="18"/>
    </row>
  </sheetData>
  <sheetProtection/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G18" sqref="G18"/>
    </sheetView>
  </sheetViews>
  <sheetFormatPr defaultColWidth="9.140625" defaultRowHeight="12.75"/>
  <cols>
    <col min="2" max="2" width="11.28125" style="0" customWidth="1"/>
    <col min="3" max="3" width="15.7109375" style="0" customWidth="1"/>
    <col min="4" max="4" width="14.28125" style="0" customWidth="1"/>
    <col min="5" max="5" width="15.28125" style="0" customWidth="1"/>
    <col min="6" max="6" width="14.421875" style="0" customWidth="1"/>
  </cols>
  <sheetData>
    <row r="1" ht="15.75">
      <c r="A1" s="1" t="s">
        <v>0</v>
      </c>
    </row>
    <row r="2" ht="12.75">
      <c r="A2" s="8" t="s">
        <v>32</v>
      </c>
    </row>
    <row r="4" spans="3:6" ht="12.75">
      <c r="C4" s="9" t="s">
        <v>28</v>
      </c>
      <c r="D4" s="9" t="s">
        <v>31</v>
      </c>
      <c r="E4" s="9" t="s">
        <v>30</v>
      </c>
      <c r="F4" s="9" t="s">
        <v>29</v>
      </c>
    </row>
    <row r="5" spans="3:6" ht="12.75">
      <c r="C5" s="10" t="s">
        <v>36</v>
      </c>
      <c r="D5" s="10" t="s">
        <v>37</v>
      </c>
      <c r="E5" s="10" t="s">
        <v>38</v>
      </c>
      <c r="F5" s="10" t="s">
        <v>39</v>
      </c>
    </row>
    <row r="6" spans="1:7" ht="12.75">
      <c r="A6">
        <v>1999</v>
      </c>
      <c r="B6" t="s">
        <v>192</v>
      </c>
      <c r="C6" s="7">
        <f>AVERAGE('Index Column'!C6:C7)</f>
        <v>45.289855072463766</v>
      </c>
      <c r="D6" s="7">
        <f>AVERAGE('Index Column'!D6:D7)</f>
        <v>40.57971014492753</v>
      </c>
      <c r="E6" s="7">
        <f>AVERAGE('Index Column'!E6:E7)</f>
        <v>42.7536231884058</v>
      </c>
      <c r="F6" s="7">
        <f>AVERAGE('Index Column'!F6:F7)</f>
        <v>32.971014492753625</v>
      </c>
      <c r="G6" s="7">
        <f>AVERAGE(C6:F6)</f>
        <v>40.39855072463768</v>
      </c>
    </row>
    <row r="7" spans="1:8" ht="12.75">
      <c r="A7">
        <v>2000</v>
      </c>
      <c r="C7" s="7">
        <f>AVERAGE('Index Column'!C8:C11)</f>
        <v>52.44705714768075</v>
      </c>
      <c r="D7" s="7">
        <f>AVERAGE('Index Column'!D8:D11)</f>
        <v>34.62199771812281</v>
      </c>
      <c r="E7" s="7">
        <f>AVERAGE('Index Column'!E8:E11)</f>
        <v>43.96627883150461</v>
      </c>
      <c r="F7" s="7">
        <f>AVERAGE('Index Column'!F8:F11)</f>
        <v>38.97479587682764</v>
      </c>
      <c r="G7" s="7">
        <f aca="true" t="shared" si="0" ref="G7:G18">AVERAGE(C7:F7)</f>
        <v>42.502532393533954</v>
      </c>
      <c r="H7" s="15"/>
    </row>
    <row r="8" spans="1:8" ht="12.75">
      <c r="A8">
        <v>2001</v>
      </c>
      <c r="C8" s="7">
        <f>AVERAGE('Index Column'!C12:C15)</f>
        <v>26.96994073829541</v>
      </c>
      <c r="D8" s="7">
        <f>AVERAGE('Index Column'!D12:D15)</f>
        <v>38.03426208123121</v>
      </c>
      <c r="E8" s="7">
        <f>AVERAGE('Index Column'!E12:E15)</f>
        <v>44.97991802679303</v>
      </c>
      <c r="F8" s="7">
        <f>AVERAGE('Index Column'!F12:F15)</f>
        <v>78.35518401924652</v>
      </c>
      <c r="G8" s="7">
        <f t="shared" si="0"/>
        <v>47.08482621639155</v>
      </c>
      <c r="H8" s="15"/>
    </row>
    <row r="9" spans="1:8" ht="12.75">
      <c r="A9">
        <v>2002</v>
      </c>
      <c r="C9" s="7">
        <f>AVERAGE('Index Column'!C16:C19)</f>
        <v>28.079846079846078</v>
      </c>
      <c r="D9" s="7">
        <f>AVERAGE('Index Column'!D16:D19)</f>
        <v>42.39578322911656</v>
      </c>
      <c r="E9" s="7">
        <f>AVERAGE('Index Column'!E16:E19)</f>
        <v>52.61067019400353</v>
      </c>
      <c r="F9" s="7">
        <f>AVERAGE('Index Column'!F16:F19)</f>
        <v>55.74787558120891</v>
      </c>
      <c r="G9" s="7">
        <f t="shared" si="0"/>
        <v>44.70854377104377</v>
      </c>
      <c r="H9" s="15"/>
    </row>
    <row r="10" spans="1:8" ht="12.75">
      <c r="A10">
        <v>2003</v>
      </c>
      <c r="C10" s="7">
        <f>AVERAGE('Index Column'!C20:C23)</f>
        <v>39.920701887312305</v>
      </c>
      <c r="D10" s="7">
        <f>AVERAGE('Index Column'!D20:D23)</f>
        <v>49.02690103222818</v>
      </c>
      <c r="E10" s="7">
        <f>AVERAGE('Index Column'!E20:E23)</f>
        <v>51.387191240132424</v>
      </c>
      <c r="F10" s="7">
        <f>AVERAGE('Index Column'!F20:F23)</f>
        <v>55.52918894830659</v>
      </c>
      <c r="G10" s="7">
        <f t="shared" si="0"/>
        <v>48.96599577699488</v>
      </c>
      <c r="H10" s="15"/>
    </row>
    <row r="11" spans="1:8" ht="12.75">
      <c r="A11">
        <v>2004</v>
      </c>
      <c r="C11" s="7">
        <f>AVERAGE('Index Column'!C24:C27)</f>
        <v>60.81750462070968</v>
      </c>
      <c r="D11" s="7">
        <f>AVERAGE('Index Column'!D24:D27)</f>
        <v>55.90464897973459</v>
      </c>
      <c r="E11" s="7">
        <f>AVERAGE('Index Column'!E24:E27)</f>
        <v>60.39689153943818</v>
      </c>
      <c r="F11" s="7">
        <f>AVERAGE('Index Column'!F24:F27)</f>
        <v>51.38576911500692</v>
      </c>
      <c r="G11" s="7">
        <f t="shared" si="0"/>
        <v>57.12620356372234</v>
      </c>
      <c r="H11" s="15"/>
    </row>
    <row r="12" spans="1:7" ht="12.75">
      <c r="A12">
        <v>2005</v>
      </c>
      <c r="C12" s="7">
        <f>AVERAGE('Index Column'!C28:C31)</f>
        <v>77.68893007563982</v>
      </c>
      <c r="D12" s="7">
        <f>AVERAGE('Index Column'!D28:D31)</f>
        <v>64.29525635250491</v>
      </c>
      <c r="E12" s="7">
        <f>AVERAGE('Index Column'!E28:E31)</f>
        <v>60.53639738547849</v>
      </c>
      <c r="F12" s="7">
        <f>AVERAGE('Index Column'!F28:F31)</f>
        <v>50.27436725349125</v>
      </c>
      <c r="G12" s="7">
        <f t="shared" si="0"/>
        <v>63.19873776677861</v>
      </c>
    </row>
    <row r="13" spans="1:7" ht="12.75">
      <c r="A13">
        <v>2006</v>
      </c>
      <c r="C13" s="7">
        <f>AVERAGE('Index Column'!C32:C35)</f>
        <v>80.30089701964701</v>
      </c>
      <c r="D13" s="7">
        <f>AVERAGE('Index Column'!D32:D35)</f>
        <v>38.04026182151182</v>
      </c>
      <c r="E13" s="7">
        <f>AVERAGE('Index Column'!E32:E35)</f>
        <v>52.88555194805195</v>
      </c>
      <c r="F13" s="7">
        <f>AVERAGE('Index Column'!F32:F35)</f>
        <v>40.09611222111222</v>
      </c>
      <c r="G13" s="7">
        <f t="shared" si="0"/>
        <v>52.830705752580755</v>
      </c>
    </row>
    <row r="14" spans="1:8" ht="12.75">
      <c r="A14">
        <v>2007</v>
      </c>
      <c r="C14" s="7">
        <f>AVERAGE('Index Column'!C36:C39)</f>
        <v>52.860056258790436</v>
      </c>
      <c r="D14" s="7">
        <f>AVERAGE('Index Column'!D36:D39)</f>
        <v>32.642976441631504</v>
      </c>
      <c r="E14" s="7">
        <f>AVERAGE('Index Column'!E36:E39)</f>
        <v>44.73905590717299</v>
      </c>
      <c r="F14" s="7">
        <f>AVERAGE('Index Column'!F36:F39)</f>
        <v>38.17853375527426</v>
      </c>
      <c r="G14" s="7">
        <f t="shared" si="0"/>
        <v>42.105155590717295</v>
      </c>
      <c r="H14" s="15"/>
    </row>
    <row r="15" spans="1:8" ht="12.75">
      <c r="A15">
        <v>2008</v>
      </c>
      <c r="C15" s="7">
        <f>AVERAGE('Index Column'!C40:C43)</f>
        <v>35.436661685208755</v>
      </c>
      <c r="D15" s="7">
        <f>AVERAGE('Index Column'!D40:D43)</f>
        <v>13.442844010909285</v>
      </c>
      <c r="E15" s="7">
        <f>AVERAGE('Index Column'!E40:E43)</f>
        <v>13.011345568835827</v>
      </c>
      <c r="F15" s="7">
        <f>AVERAGE('Index Column'!F40:F43)</f>
        <v>20.913496549336507</v>
      </c>
      <c r="G15" s="7">
        <f t="shared" si="0"/>
        <v>20.70108695357259</v>
      </c>
      <c r="H15" s="15"/>
    </row>
    <row r="16" spans="1:8" ht="12.75">
      <c r="A16">
        <v>2009</v>
      </c>
      <c r="C16" s="7">
        <f>AVERAGE('Index Column'!C44:C47)</f>
        <v>19.662429644221156</v>
      </c>
      <c r="D16" s="7">
        <f>AVERAGE('Index Column'!D44:D47)</f>
        <v>36.32953346958876</v>
      </c>
      <c r="E16" s="7">
        <f>AVERAGE('Index Column'!E44:E47)</f>
        <v>34.669943792460415</v>
      </c>
      <c r="F16" s="7">
        <f>AVERAGE('Index Column'!F44:F47)</f>
        <v>41.2343353813919</v>
      </c>
      <c r="G16" s="7">
        <f t="shared" si="0"/>
        <v>32.97406057191556</v>
      </c>
      <c r="H16" s="15"/>
    </row>
    <row r="17" spans="1:8" ht="12.75">
      <c r="A17">
        <v>2010</v>
      </c>
      <c r="C17" s="7">
        <f>AVERAGE('Index Column'!C48:C51)</f>
        <v>69.82665286098072</v>
      </c>
      <c r="D17" s="7">
        <f>AVERAGE('Index Column'!D48:D51)</f>
        <v>72.59397994597037</v>
      </c>
      <c r="E17" s="7">
        <f>AVERAGE('Index Column'!E48:E51)</f>
        <v>70.02304920830407</v>
      </c>
      <c r="F17" s="7">
        <f>AVERAGE('Index Column'!F48:F51)</f>
        <v>67.51719342062091</v>
      </c>
      <c r="G17" s="7">
        <f t="shared" si="0"/>
        <v>69.99021885896902</v>
      </c>
      <c r="H17" s="15"/>
    </row>
    <row r="18" spans="1:8" ht="12.75">
      <c r="A18">
        <v>2011</v>
      </c>
      <c r="C18" s="7">
        <f>AVERAGE('Index Column'!C52:C55)</f>
        <v>75.42541844888528</v>
      </c>
      <c r="D18" s="7">
        <f>AVERAGE('Index Column'!D52:D55)</f>
        <v>62.67994080223182</v>
      </c>
      <c r="E18" s="7">
        <f>AVERAGE('Index Column'!E52:E55)</f>
        <v>68.75269622018848</v>
      </c>
      <c r="F18" s="7">
        <f>AVERAGE('Index Column'!F52:F55)</f>
        <v>65.06345615169144</v>
      </c>
      <c r="G18" s="7">
        <f t="shared" si="0"/>
        <v>67.98037790574926</v>
      </c>
      <c r="H18" s="15"/>
    </row>
    <row r="19" ht="12.75">
      <c r="H19" s="15"/>
    </row>
    <row r="20" ht="12.75">
      <c r="H20" s="15"/>
    </row>
    <row r="21" ht="12.75">
      <c r="H21" s="15"/>
    </row>
    <row r="32" spans="3:6" ht="12.75">
      <c r="C32" s="7"/>
      <c r="D32" s="7"/>
      <c r="E32" s="7"/>
      <c r="F32" s="7"/>
    </row>
    <row r="35" spans="3:6" ht="12.75">
      <c r="C35" s="7"/>
      <c r="D35" s="7"/>
      <c r="E35" s="7"/>
      <c r="F35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13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4" sqref="D4"/>
    </sheetView>
  </sheetViews>
  <sheetFormatPr defaultColWidth="9.140625" defaultRowHeight="12.75"/>
  <cols>
    <col min="1" max="1" width="9.140625" style="30" customWidth="1"/>
    <col min="2" max="2" width="9.7109375" style="30" customWidth="1"/>
    <col min="3" max="20" width="9.140625" style="30" customWidth="1"/>
    <col min="21" max="21" width="9.28125" style="30" bestFit="1" customWidth="1"/>
    <col min="22" max="16384" width="9.140625" style="30" customWidth="1"/>
  </cols>
  <sheetData>
    <row r="1" ht="12.75">
      <c r="A1" s="41" t="s">
        <v>33</v>
      </c>
    </row>
    <row r="2" spans="1:42" s="7" customFormat="1" ht="12.75">
      <c r="A2" s="38"/>
      <c r="D2" s="39">
        <f>Index!C3</f>
        <v>1999</v>
      </c>
      <c r="E2" s="39"/>
      <c r="F2" s="39">
        <f>Index!E3</f>
        <v>2000</v>
      </c>
      <c r="G2" s="39"/>
      <c r="H2" s="39"/>
      <c r="I2" s="39"/>
      <c r="J2" s="39">
        <f>Index!I3</f>
        <v>2001</v>
      </c>
      <c r="K2" s="39"/>
      <c r="L2" s="39"/>
      <c r="M2" s="39"/>
      <c r="N2" s="39">
        <f>Index!M3</f>
        <v>2002</v>
      </c>
      <c r="R2" s="39">
        <f>N2+1</f>
        <v>2003</v>
      </c>
      <c r="V2" s="40">
        <v>2004</v>
      </c>
      <c r="Z2" s="40">
        <v>2005</v>
      </c>
      <c r="AD2" s="40">
        <v>2006</v>
      </c>
      <c r="AH2" s="40">
        <v>2007</v>
      </c>
      <c r="AL2" s="7">
        <v>2008</v>
      </c>
      <c r="AP2" s="7">
        <v>2009</v>
      </c>
    </row>
    <row r="3" spans="3:45" s="42" customFormat="1" ht="12.75">
      <c r="C3" s="47" t="s">
        <v>27</v>
      </c>
      <c r="D3" s="47" t="str">
        <f>Index!C4</f>
        <v>Jul</v>
      </c>
      <c r="E3" s="47" t="str">
        <f>Index!D4</f>
        <v>Oct</v>
      </c>
      <c r="F3" s="47" t="str">
        <f>Index!E4</f>
        <v>Jan</v>
      </c>
      <c r="G3" s="47" t="str">
        <f>Index!F4</f>
        <v>Apr</v>
      </c>
      <c r="H3" s="47" t="str">
        <f>Index!G4</f>
        <v>Jul</v>
      </c>
      <c r="I3" s="47" t="str">
        <f>Index!H4</f>
        <v>Oct</v>
      </c>
      <c r="J3" s="47" t="str">
        <f>Index!I4</f>
        <v>Jan</v>
      </c>
      <c r="K3" s="47" t="str">
        <f>Index!J4</f>
        <v>Apr</v>
      </c>
      <c r="L3" s="47" t="str">
        <f>Index!K4</f>
        <v>Jul</v>
      </c>
      <c r="M3" s="47" t="str">
        <f>Index!L4</f>
        <v>Oct</v>
      </c>
      <c r="N3" s="47" t="str">
        <f>Index!M4</f>
        <v>Jan</v>
      </c>
      <c r="O3" s="47" t="str">
        <f>Index!N4</f>
        <v>Apr</v>
      </c>
      <c r="P3" s="47" t="str">
        <f>Index!O4</f>
        <v>Jul</v>
      </c>
      <c r="Q3" s="47" t="str">
        <f>Index!P4</f>
        <v>Oct</v>
      </c>
      <c r="R3" s="47" t="str">
        <f>Index!Q4</f>
        <v>Jan</v>
      </c>
      <c r="S3" s="47" t="str">
        <f>Index!R4</f>
        <v>Apr</v>
      </c>
      <c r="T3" s="47" t="str">
        <f>Index!S4</f>
        <v>Jul</v>
      </c>
      <c r="U3" s="47" t="str">
        <f>Q3</f>
        <v>Oct</v>
      </c>
      <c r="V3" s="47" t="s">
        <v>156</v>
      </c>
      <c r="W3" s="47" t="s">
        <v>157</v>
      </c>
      <c r="X3" s="47" t="s">
        <v>155</v>
      </c>
      <c r="Y3" s="47" t="s">
        <v>154</v>
      </c>
      <c r="Z3" s="47" t="s">
        <v>156</v>
      </c>
      <c r="AA3" s="47" t="s">
        <v>157</v>
      </c>
      <c r="AB3" s="47" t="s">
        <v>155</v>
      </c>
      <c r="AC3" s="47" t="s">
        <v>154</v>
      </c>
      <c r="AD3" s="47" t="s">
        <v>156</v>
      </c>
      <c r="AE3" s="47" t="s">
        <v>157</v>
      </c>
      <c r="AF3" s="47" t="s">
        <v>155</v>
      </c>
      <c r="AG3" s="47" t="s">
        <v>154</v>
      </c>
      <c r="AH3" s="47" t="s">
        <v>156</v>
      </c>
      <c r="AI3" s="47" t="s">
        <v>157</v>
      </c>
      <c r="AJ3" s="47" t="s">
        <v>155</v>
      </c>
      <c r="AK3" s="47" t="s">
        <v>154</v>
      </c>
      <c r="AL3" s="47" t="s">
        <v>156</v>
      </c>
      <c r="AM3" s="47" t="s">
        <v>157</v>
      </c>
      <c r="AN3" s="47" t="s">
        <v>155</v>
      </c>
      <c r="AO3" s="47" t="s">
        <v>154</v>
      </c>
      <c r="AP3" s="42" t="s">
        <v>156</v>
      </c>
      <c r="AQ3" s="42" t="s">
        <v>157</v>
      </c>
      <c r="AR3" s="42" t="s">
        <v>155</v>
      </c>
      <c r="AS3" s="42" t="s">
        <v>154</v>
      </c>
    </row>
    <row r="4" spans="1:44" ht="12.75">
      <c r="A4" s="42" t="s">
        <v>22</v>
      </c>
      <c r="B4" s="30" t="s">
        <v>28</v>
      </c>
      <c r="C4" s="4">
        <f>AVERAGE(D4:I4)</f>
        <v>0.5210238592454078</v>
      </c>
      <c r="D4" s="4">
        <f>Distributions!C5+0.5*Distributions!C7</f>
        <v>0.55</v>
      </c>
      <c r="E4" s="4">
        <f>Distributions!D5+0.5*Distributions!D7</f>
        <v>0.47826086956521735</v>
      </c>
      <c r="F4" s="4">
        <f>Distributions!E5+0.5*Distributions!E7</f>
        <v>0.43023255813953487</v>
      </c>
      <c r="G4" s="4">
        <f>Distributions!F5+0.5*Distributions!F7</f>
        <v>0.5986842105263158</v>
      </c>
      <c r="H4" s="4">
        <f>Distributions!G5+0.5*Distributions!G7</f>
        <v>0.5689655172413792</v>
      </c>
      <c r="I4" s="4">
        <f>Distributions!H5+0.5*Distributions!H7</f>
        <v>0.5</v>
      </c>
      <c r="J4" s="4">
        <f>Distributions!I5+0.5*Distributions!I7</f>
        <v>0.4675324675324675</v>
      </c>
      <c r="K4" s="4">
        <f>Distributions!J5+0.5*Distributions!J7</f>
        <v>0.3046875</v>
      </c>
      <c r="L4" s="4">
        <f>Distributions!K5+0.5*Distributions!K7</f>
        <v>0.21621621621621623</v>
      </c>
      <c r="M4" s="4">
        <f>Distributions!L5+0.5*Distributions!L7</f>
        <v>0.09036144578313253</v>
      </c>
      <c r="N4" s="4">
        <f>Distributions!M5+0.5*Distributions!M7</f>
        <v>0.03896103896103896</v>
      </c>
      <c r="O4" s="4">
        <f>Distributions!N5+0.5*Distributions!N7</f>
        <v>0.3466666666666667</v>
      </c>
      <c r="P4" s="4">
        <f>Distributions!O5+0.5*Distributions!O7</f>
        <v>0.3857142857142857</v>
      </c>
      <c r="Q4" s="4">
        <f>Distributions!P5+0.5*Distributions!P7</f>
        <v>0.35185185185185186</v>
      </c>
      <c r="R4" s="4">
        <f>Distributions!Q5+0.5*Distributions!Q7</f>
        <v>0.2857142857142857</v>
      </c>
      <c r="S4" s="4">
        <f>Distributions!R5+0.5*Distributions!R7</f>
        <v>0.32352941176470584</v>
      </c>
      <c r="T4" s="4">
        <f>Distributions!S5+0.5*Distributions!S7</f>
        <v>0.4508196721311475</v>
      </c>
      <c r="U4" s="4">
        <f>Distributions!T5+0.5*Distributions!T7</f>
        <v>0.5367647058823529</v>
      </c>
      <c r="V4" s="4">
        <f>Distributions!U5+0.5*Distributions!U7</f>
        <v>0.5241935483870968</v>
      </c>
      <c r="W4" s="4">
        <f>Distributions!V5+0.5*Distributions!V7</f>
        <v>0.5902777777777777</v>
      </c>
      <c r="X4" s="4">
        <f>Distributions!W5+0.5*Distributions!W7</f>
        <v>0.7171052631578948</v>
      </c>
      <c r="Y4" s="4">
        <f>Distributions!X5+0.5*Distributions!X7</f>
        <v>0.601123595505618</v>
      </c>
      <c r="Z4" s="4">
        <f>Distributions!Y5+0.5*Distributions!Y7</f>
        <v>0.6548672566371682</v>
      </c>
      <c r="AA4" s="4">
        <f>Distributions!Z5+0.5*Distributions!Z7</f>
        <v>0.783132530120482</v>
      </c>
      <c r="AB4" s="4">
        <f>Distributions!AA5+0.5*Distributions!AA7</f>
        <v>0.8011363636363636</v>
      </c>
      <c r="AC4" s="4">
        <f>Distributions!AB5+0.5*Distributions!AB7</f>
        <v>0.868421052631579</v>
      </c>
      <c r="AD4" s="4">
        <f>Distributions!AC5+0.5*Distributions!AC7</f>
        <v>0.8312499999999999</v>
      </c>
      <c r="AE4" s="4">
        <f>Distributions!AD5+0.5*Distributions!AD7</f>
        <v>0.8333333333333333</v>
      </c>
      <c r="AF4" s="4">
        <f>Distributions!AE5+0.5*Distributions!AE7</f>
        <v>0.8461538461538461</v>
      </c>
      <c r="AG4" s="4">
        <f>Distributions!AF5+0.5*Distributions!AF7</f>
        <v>0.7012987012987013</v>
      </c>
      <c r="AH4" s="4">
        <f>Distributions!AG5+0.5*Distributions!AG7</f>
        <v>0.5333333333333333</v>
      </c>
      <c r="AI4" s="4">
        <f>Distributions!AH5+0.5*Distributions!AH7</f>
        <v>0.5569620253164557</v>
      </c>
      <c r="AJ4" s="4">
        <f>Distributions!AI5+0.5*Distributions!AI7</f>
        <v>0.54375</v>
      </c>
      <c r="AK4" s="4">
        <f>Distributions!AJ5+0.5*Distributions!AJ7</f>
        <v>0.4555555555555556</v>
      </c>
      <c r="AL4" s="4">
        <f>Distributions!AK5+0.5*Distributions!AK7</f>
        <v>0.3284313725490196</v>
      </c>
      <c r="AM4" s="4">
        <f>Distributions!AL5+0.5*Distributions!AL7</f>
        <v>0.4367816091954023</v>
      </c>
      <c r="AN4" s="4">
        <f>Distributions!AM5+0.5*Distributions!AM7</f>
        <v>0.4044943820224719</v>
      </c>
      <c r="AO4" s="4">
        <f>Distributions!AN5+0.5*Distributions!AN7</f>
        <v>0.24285714285714285</v>
      </c>
      <c r="AP4" s="4">
        <f>Distributions!AO5+0.5*Distributions!AO7</f>
        <v>0.11061946902654868</v>
      </c>
      <c r="AQ4" s="4">
        <f>Distributions!AP5+0.5*Distributions!AP7</f>
        <v>0.16455696202531644</v>
      </c>
      <c r="AR4" s="4">
        <f>Distributions!AQ5+0.5*Distributions!AQ7</f>
        <v>0.2</v>
      </c>
    </row>
    <row r="5" spans="1:44" ht="12.75">
      <c r="A5" s="42" t="s">
        <v>23</v>
      </c>
      <c r="B5" s="30" t="s">
        <v>31</v>
      </c>
      <c r="C5" s="4">
        <f>AVERAGE(D5:I5)</f>
        <v>0.3464993302044892</v>
      </c>
      <c r="D5" s="4">
        <f>Distributions!C10+0.5*Distributions!C12</f>
        <v>0.3857142857142857</v>
      </c>
      <c r="E5" s="4">
        <f>Distributions!D10+0.5*Distributions!D12</f>
        <v>0.3695652173913043</v>
      </c>
      <c r="F5" s="4">
        <f>Distributions!E10+0.5*Distributions!E12</f>
        <v>0.21511627906976744</v>
      </c>
      <c r="G5" s="4">
        <f>Distributions!F10+0.5*Distributions!F12</f>
        <v>0.35526315789473684</v>
      </c>
      <c r="H5" s="4">
        <f>Distributions!G10+0.5*Distributions!G12</f>
        <v>0.3017241379310345</v>
      </c>
      <c r="I5" s="4">
        <f>Distributions!H10+0.5*Distributions!H12</f>
        <v>0.4516129032258065</v>
      </c>
      <c r="J5" s="4">
        <f>Distributions!I10+0.5*Distributions!I12</f>
        <v>0.44805194805194803</v>
      </c>
      <c r="K5" s="4">
        <f>Distributions!J10+0.5*Distributions!J12</f>
        <v>0.421875</v>
      </c>
      <c r="L5" s="4">
        <f>Distributions!K10+0.5*Distributions!K12</f>
        <v>0.38513513513513514</v>
      </c>
      <c r="M5" s="4">
        <f>Distributions!L10+0.5*Distributions!L12</f>
        <v>0.18674698795180722</v>
      </c>
      <c r="N5" s="4">
        <f>Distributions!M10+0.5*Distributions!M12</f>
        <v>0.18831168831168832</v>
      </c>
      <c r="O5" s="4">
        <f>Distributions!N10+0.5*Distributions!N12</f>
        <v>0.39333333333333337</v>
      </c>
      <c r="P5" s="4">
        <f>Distributions!O10+0.5*Distributions!O12</f>
        <v>0.5071428571428571</v>
      </c>
      <c r="Q5" s="4">
        <f>Distributions!P10+0.5*Distributions!P12</f>
        <v>0.5740740740740741</v>
      </c>
      <c r="R5" s="4">
        <f>Distributions!Q10+0.5*Distributions!Q12</f>
        <v>0.40259740259740256</v>
      </c>
      <c r="S5" s="4">
        <f>Distributions!R10+0.5*Distributions!R12</f>
        <v>0.47761194029850745</v>
      </c>
      <c r="T5" s="4">
        <f>Distributions!S10+0.5*Distributions!S12</f>
        <v>0.5</v>
      </c>
      <c r="U5" s="4">
        <f>Distributions!T10+0.5*Distributions!T12</f>
        <v>0.5441176470588236</v>
      </c>
      <c r="V5" s="4">
        <f>Distributions!U10+0.5*Distributions!U12</f>
        <v>0.5</v>
      </c>
      <c r="W5" s="4">
        <f>Distributions!V10+0.5*Distributions!V12</f>
        <v>0.5069444444444444</v>
      </c>
      <c r="X5" s="4">
        <f>Distributions!W10+0.5*Distributions!W12</f>
        <v>0.5328947368421053</v>
      </c>
      <c r="Y5" s="4">
        <f>Distributions!X10+0.5*Distributions!X12</f>
        <v>0.6067415730337078</v>
      </c>
      <c r="Z5" s="4">
        <f>Distributions!Y10+0.5*Distributions!Y12</f>
        <v>0.6106194690265487</v>
      </c>
      <c r="AA5" s="4">
        <f>Distributions!Z10+0.5*Distributions!Z12</f>
        <v>0.6204819277108434</v>
      </c>
      <c r="AB5" s="4">
        <f>Distributions!AA10+0.5*Distributions!AA12</f>
        <v>0.6363636363636364</v>
      </c>
      <c r="AC5" s="4">
        <f>Distributions!AB10+0.5*Distributions!AB12</f>
        <v>0.6491228070175439</v>
      </c>
      <c r="AD5" s="4">
        <f>Distributions!AC10+0.5*Distributions!AC12</f>
        <v>0.4625</v>
      </c>
      <c r="AE5" s="4">
        <f>Distributions!AD10+0.5*Distributions!AD12</f>
        <v>0.3466666666666667</v>
      </c>
      <c r="AF5" s="4">
        <f>Distributions!AE10+0.5*Distributions!AE12</f>
        <v>0.3153846153846154</v>
      </c>
      <c r="AG5" s="4">
        <f>Distributions!AF10+0.5*Distributions!AF12</f>
        <v>0.3701298701298701</v>
      </c>
      <c r="AH5" s="4">
        <f>Distributions!AG10+0.5*Distributions!AG12</f>
        <v>0.40555555555555556</v>
      </c>
      <c r="AI5" s="4">
        <f>Distributions!AH10+0.5*Distributions!AH12</f>
        <v>0.3670886075949367</v>
      </c>
      <c r="AJ5" s="4">
        <f>Distributions!AI10+0.5*Distributions!AI12</f>
        <v>0.3875</v>
      </c>
      <c r="AK5" s="4">
        <f>Distributions!AJ10+0.5*Distributions!AJ12</f>
        <v>0.11666666666666667</v>
      </c>
      <c r="AL5" s="4">
        <f>Distributions!AK10+0.5*Distributions!AK12</f>
        <v>0.17647058823529413</v>
      </c>
      <c r="AM5" s="4">
        <f>Distributions!AL10+0.5*Distributions!AL12</f>
        <v>0.11494252873563218</v>
      </c>
      <c r="AN5" s="4">
        <f>Distributions!AM10+0.5*Distributions!AM12</f>
        <v>0.16853932584269662</v>
      </c>
      <c r="AO5" s="4">
        <f>Distributions!AN10+0.5*Distributions!AN12</f>
        <v>0.05</v>
      </c>
      <c r="AP5" s="4">
        <f>Distributions!AO10+0.5*Distributions!AO12</f>
        <v>0.11061946902654868</v>
      </c>
      <c r="AQ5" s="4">
        <f>Distributions!AP10+0.5*Distributions!AP12</f>
        <v>0.2974683544303797</v>
      </c>
      <c r="AR5" s="4">
        <f>Distributions!AQ10+0.5*Distributions!AQ12</f>
        <v>0.44</v>
      </c>
    </row>
    <row r="6" spans="1:44" ht="12.75">
      <c r="A6" s="42" t="s">
        <v>24</v>
      </c>
      <c r="B6" s="30" t="s">
        <v>30</v>
      </c>
      <c r="C6" s="4">
        <f>AVERAGE(D6:I6)</f>
        <v>0.41138203389830225</v>
      </c>
      <c r="D6" s="4">
        <f>Distributions!C15+0.5*Distributions!C17</f>
        <v>0.44285714285714284</v>
      </c>
      <c r="E6" s="4">
        <f>Distributions!D15+0.5*Distributions!D17</f>
        <v>0.3695652173913043</v>
      </c>
      <c r="F6" s="4">
        <f>Distributions!E15+0.5*Distributions!E17</f>
        <v>0.3662790697674419</v>
      </c>
      <c r="G6" s="4">
        <f>Distributions!F15+0.5*Distributions!F17</f>
        <v>0.4736842105263158</v>
      </c>
      <c r="H6" s="4">
        <f>Distributions!G15+0.5*Distributions!G17</f>
        <v>0.39655172413793105</v>
      </c>
      <c r="I6" s="4">
        <f>Distributions!H15+0.5*Distributions!H17</f>
        <v>0.4193548387096774</v>
      </c>
      <c r="J6" s="4">
        <f>Distributions!I15+0.5*Distributions!I17</f>
        <v>0.474025974025974</v>
      </c>
      <c r="K6" s="4">
        <f>Distributions!J15+0.5*Distributions!J17</f>
        <v>0.390625</v>
      </c>
      <c r="L6" s="4">
        <f>Distributions!K15+0.5*Distributions!K17</f>
        <v>0.43243243243243246</v>
      </c>
      <c r="M6" s="4">
        <f>Distributions!L15+0.5*Distributions!L17</f>
        <v>0.27976190476190477</v>
      </c>
      <c r="N6" s="4">
        <f>Distributions!M15+0.5*Distributions!M17</f>
        <v>0.33116883116883117</v>
      </c>
      <c r="O6" s="4">
        <f>Distributions!N15+0.5*Distributions!N17</f>
        <v>0.45333333333333337</v>
      </c>
      <c r="P6" s="4">
        <f>Distributions!O15+0.5*Distributions!O17</f>
        <v>0.6214285714285714</v>
      </c>
      <c r="Q6" s="4">
        <f>Distributions!P15+0.5*Distributions!P17</f>
        <v>0.5925925925925926</v>
      </c>
      <c r="R6" s="4">
        <f>Distributions!Q15+0.5*Distributions!Q17</f>
        <v>0.474025974025974</v>
      </c>
      <c r="S6" s="4">
        <f>Distributions!R15+0.5*Distributions!R17</f>
        <v>0.46212121212121215</v>
      </c>
      <c r="T6" s="4">
        <f>Distributions!S15+0.5*Distributions!S17</f>
        <v>0.4666666666666667</v>
      </c>
      <c r="U6" s="4">
        <f>Distributions!T15+0.5*Distributions!T17</f>
        <v>0.4558823529411765</v>
      </c>
      <c r="V6" s="4">
        <f>Distributions!U15+0.5*Distributions!U17</f>
        <v>0.5725806451612903</v>
      </c>
      <c r="W6" s="4">
        <f>Distributions!V15+0.5*Distributions!V17</f>
        <v>0.6388888888888888</v>
      </c>
      <c r="X6" s="4">
        <f>Distributions!W15+0.5*Distributions!W17</f>
        <v>0.5197368421052632</v>
      </c>
      <c r="Y6" s="4">
        <f>Distributions!X15+0.5*Distributions!X17</f>
        <v>0.5224719101123595</v>
      </c>
      <c r="Z6" s="4">
        <f>Distributions!Y15+0.5*Distributions!Y17</f>
        <v>0.6150442477876106</v>
      </c>
      <c r="AA6" s="4">
        <f>Distributions!Z15+0.5*Distributions!Z17</f>
        <v>0.5670731707317074</v>
      </c>
      <c r="AB6" s="4">
        <f>Distributions!AA15+0.5*Distributions!AA17</f>
        <v>0.5454545454545454</v>
      </c>
      <c r="AC6" s="4">
        <f>Distributions!AB15+0.5*Distributions!AB17</f>
        <v>0.5</v>
      </c>
      <c r="AD6" s="4">
        <f>Distributions!AC15+0.5*Distributions!AC17</f>
        <v>0.5125</v>
      </c>
      <c r="AE6" s="4">
        <f>Distributions!AD15+0.5*Distributions!AD17</f>
        <v>0.4666666666666667</v>
      </c>
      <c r="AF6" s="4">
        <f>Distributions!AE15+0.5*Distributions!AE17</f>
        <v>0.46153846153846156</v>
      </c>
      <c r="AG6" s="4">
        <f>Distributions!AF15+0.5*Distributions!AF17</f>
        <v>0.5584415584415584</v>
      </c>
      <c r="AH6" s="4">
        <f>Distributions!AG15+0.5*Distributions!AG17</f>
        <v>0.5333333333333333</v>
      </c>
      <c r="AI6" s="4">
        <f>Distributions!AH15+0.5*Distributions!AH17</f>
        <v>0.4810126582278481</v>
      </c>
      <c r="AJ6" s="4">
        <f>Distributions!AI15+0.5*Distributions!AI17</f>
        <v>0.42500000000000004</v>
      </c>
      <c r="AK6" s="4">
        <f>Distributions!AJ15+0.5*Distributions!AJ17</f>
        <v>0.16666666666666666</v>
      </c>
      <c r="AL6" s="4">
        <f>Distributions!AK15+0.5*Distributions!AK17</f>
        <v>0.21568627450980393</v>
      </c>
      <c r="AM6" s="4">
        <f>Distributions!AL15+0.5*Distributions!AL17</f>
        <v>0.10919540229885058</v>
      </c>
      <c r="AN6" s="4">
        <f>Distributions!AM15+0.5*Distributions!AM17</f>
        <v>0.10112359550561797</v>
      </c>
      <c r="AO6" s="4">
        <f>Distributions!AN15+0.5*Distributions!AN17</f>
        <v>0.02142857142857143</v>
      </c>
      <c r="AP6" s="4">
        <f>Distributions!AO15+0.5*Distributions!AO17</f>
        <v>0.11504424778761062</v>
      </c>
      <c r="AQ6" s="4">
        <f>Distributions!AP15+0.5*Distributions!AP17</f>
        <v>0.2721518987341772</v>
      </c>
      <c r="AR6" s="4">
        <f>Distributions!AQ15+0.5*Distributions!AQ17</f>
        <v>0.38</v>
      </c>
    </row>
    <row r="7" spans="1:44" ht="12.75">
      <c r="A7" s="42" t="s">
        <v>25</v>
      </c>
      <c r="B7" s="30" t="s">
        <v>29</v>
      </c>
      <c r="C7" s="4">
        <f>AVERAGE(D7:I7)</f>
        <v>0.31763577964349016</v>
      </c>
      <c r="D7" s="4">
        <f>Distributions!C20+0.5*Distributions!C22</f>
        <v>0.2642857142857143</v>
      </c>
      <c r="E7" s="4">
        <f>Distributions!D20+0.5*Distributions!D22</f>
        <v>0.15942028985507245</v>
      </c>
      <c r="F7" s="4">
        <f>Distributions!E20+0.5*Distributions!E22</f>
        <v>0.05232558139534883</v>
      </c>
      <c r="G7" s="4">
        <f>Distributions!F20+0.5*Distributions!F22</f>
        <v>0.375</v>
      </c>
      <c r="H7" s="4">
        <f>Distributions!G20+0.5*Distributions!G22</f>
        <v>0.47413793103448276</v>
      </c>
      <c r="I7" s="4">
        <f>Distributions!H20+0.5*Distributions!H22</f>
        <v>0.5806451612903225</v>
      </c>
      <c r="J7" s="4">
        <f>Distributions!I20+0.5*Distributions!I22</f>
        <v>0.8831168831168831</v>
      </c>
      <c r="K7" s="4">
        <f>Distributions!J20+0.5*Distributions!J22</f>
        <v>0.7578125</v>
      </c>
      <c r="L7" s="4">
        <f>Distributions!K20+0.5*Distributions!K22</f>
        <v>0.6283783783783784</v>
      </c>
      <c r="M7" s="4">
        <f>Distributions!L20+0.5*Distributions!L22</f>
        <v>0.7976190476190476</v>
      </c>
      <c r="N7" s="4">
        <f>Distributions!M20+0.5*Distributions!M22</f>
        <v>0.35064935064935066</v>
      </c>
      <c r="O7" s="4">
        <f>Distributions!N20+0.5*Distributions!N22</f>
        <v>0.3</v>
      </c>
      <c r="P7" s="4">
        <f>Distributions!O20+0.5*Distributions!O22</f>
        <v>0.7428571428571429</v>
      </c>
      <c r="Q7" s="4">
        <f>Distributions!P20+0.5*Distributions!P22</f>
        <v>0.7901234567901234</v>
      </c>
      <c r="R7" s="4">
        <f>Distributions!Q20+0.5*Distributions!Q22</f>
        <v>0.5714285714285714</v>
      </c>
      <c r="S7" s="4">
        <f>Distributions!R20+0.5*Distributions!R22</f>
        <v>0.5378787878787878</v>
      </c>
      <c r="T7" s="4">
        <f>Distributions!S20+0.5*Distributions!S22</f>
        <v>0.6416666666666667</v>
      </c>
      <c r="U7" s="4">
        <f>Distributions!T20+0.5*Distributions!T22</f>
        <v>0.375</v>
      </c>
      <c r="V7" s="4">
        <f>Distributions!U20+0.5*Distributions!U22</f>
        <v>0.6048387096774194</v>
      </c>
      <c r="W7" s="4">
        <f>Distributions!V20+0.5*Distributions!V22</f>
        <v>0.4583333333333333</v>
      </c>
      <c r="X7" s="4">
        <f>Distributions!W20+0.5*Distributions!W22</f>
        <v>0.3355263157894737</v>
      </c>
      <c r="Y7" s="4">
        <f>Distributions!X20+0.5*Distributions!X22</f>
        <v>0.5280898876404494</v>
      </c>
      <c r="Z7" s="4">
        <f>Distributions!Y20+0.5*Distributions!Y22</f>
        <v>0.5309734513274336</v>
      </c>
      <c r="AA7" s="4">
        <f>Distributions!Z20+0.5*Distributions!Z22</f>
        <v>0.5</v>
      </c>
      <c r="AB7" s="4">
        <f>Distributions!AA20+0.5*Distributions!AA22</f>
        <v>0.47159090909090906</v>
      </c>
      <c r="AC7" s="4">
        <f>Distributions!AB20+0.5*Distributions!AB22</f>
        <v>0.32456140350877194</v>
      </c>
      <c r="AD7" s="4">
        <f>Distributions!AC20+0.5*Distributions!AC22</f>
        <v>0.45</v>
      </c>
      <c r="AE7" s="4">
        <f>Distributions!AD20+0.5*Distributions!AD22</f>
        <v>0.18666666666666668</v>
      </c>
      <c r="AF7" s="4">
        <f>Distributions!AE20+0.5*Distributions!AE22</f>
        <v>0.26153846153846155</v>
      </c>
      <c r="AG7" s="4">
        <f>Distributions!AF20+0.5*Distributions!AF22</f>
        <v>0.5844155844155844</v>
      </c>
      <c r="AH7" s="4">
        <f>Distributions!AG20+0.5*Distributions!AG22</f>
        <v>0.5277777777777778</v>
      </c>
      <c r="AI7" s="4">
        <f>Distributions!AH20+0.5*Distributions!AH22</f>
        <v>0.5</v>
      </c>
      <c r="AJ7" s="4">
        <f>Distributions!AI20+0.5*Distributions!AI22</f>
        <v>0.23124999999999998</v>
      </c>
      <c r="AK7" s="4">
        <f>Distributions!AJ20+0.5*Distributions!AJ22</f>
        <v>0.14444444444444443</v>
      </c>
      <c r="AL7" s="4">
        <f>Distributions!AK20+0.5*Distributions!AK22</f>
        <v>0.4215686274509804</v>
      </c>
      <c r="AM7" s="4">
        <f>Distributions!AL20+0.5*Distributions!AL22</f>
        <v>0.20689655172413793</v>
      </c>
      <c r="AN7" s="4">
        <f>Distributions!AM20+0.5*Distributions!AM22</f>
        <v>0.11235955056179775</v>
      </c>
      <c r="AO7" s="4">
        <f>Distributions!AN20+0.5*Distributions!AN22</f>
        <v>0.04285714285714286</v>
      </c>
      <c r="AP7" s="4">
        <f>Distributions!AO20+0.5*Distributions!AO22</f>
        <v>0.25663716814159293</v>
      </c>
      <c r="AQ7" s="4">
        <f>Distributions!AP20+0.5*Distributions!AP22</f>
        <v>0.40506329113924044</v>
      </c>
      <c r="AR7" s="4">
        <f>Distributions!AQ20+0.5*Distributions!AQ22</f>
        <v>0.38</v>
      </c>
    </row>
    <row r="8" ht="12.75">
      <c r="A8" s="42"/>
    </row>
    <row r="10" spans="1:44" ht="12.75">
      <c r="A10" s="43" t="s">
        <v>34</v>
      </c>
      <c r="D10" s="30">
        <f aca="true" t="shared" si="0" ref="D10:AK13">100*D4</f>
        <v>55.00000000000001</v>
      </c>
      <c r="E10" s="30">
        <f t="shared" si="0"/>
        <v>47.826086956521735</v>
      </c>
      <c r="F10" s="30">
        <f t="shared" si="0"/>
        <v>43.02325581395349</v>
      </c>
      <c r="G10" s="30">
        <f t="shared" si="0"/>
        <v>59.86842105263158</v>
      </c>
      <c r="H10" s="30">
        <f t="shared" si="0"/>
        <v>56.89655172413792</v>
      </c>
      <c r="I10" s="30">
        <f t="shared" si="0"/>
        <v>50</v>
      </c>
      <c r="J10" s="30">
        <f t="shared" si="0"/>
        <v>46.75324675324675</v>
      </c>
      <c r="K10" s="30">
        <f t="shared" si="0"/>
        <v>30.46875</v>
      </c>
      <c r="L10" s="30">
        <f t="shared" si="0"/>
        <v>21.62162162162162</v>
      </c>
      <c r="M10" s="30">
        <f t="shared" si="0"/>
        <v>9.036144578313253</v>
      </c>
      <c r="N10" s="30">
        <f t="shared" si="0"/>
        <v>3.896103896103896</v>
      </c>
      <c r="O10" s="30">
        <f t="shared" si="0"/>
        <v>34.66666666666667</v>
      </c>
      <c r="P10" s="30">
        <f t="shared" si="0"/>
        <v>38.57142857142857</v>
      </c>
      <c r="Q10" s="30">
        <f t="shared" si="0"/>
        <v>35.18518518518518</v>
      </c>
      <c r="R10" s="30">
        <f t="shared" si="0"/>
        <v>28.57142857142857</v>
      </c>
      <c r="S10" s="30">
        <f t="shared" si="0"/>
        <v>32.35294117647059</v>
      </c>
      <c r="T10" s="30">
        <f t="shared" si="0"/>
        <v>45.08196721311475</v>
      </c>
      <c r="U10" s="30">
        <f t="shared" si="0"/>
        <v>53.67647058823529</v>
      </c>
      <c r="V10" s="30">
        <f t="shared" si="0"/>
        <v>52.41935483870967</v>
      </c>
      <c r="W10" s="30">
        <f t="shared" si="0"/>
        <v>59.02777777777777</v>
      </c>
      <c r="X10" s="30">
        <f t="shared" si="0"/>
        <v>71.71052631578948</v>
      </c>
      <c r="Y10" s="30">
        <f t="shared" si="0"/>
        <v>60.1123595505618</v>
      </c>
      <c r="Z10" s="30">
        <f t="shared" si="0"/>
        <v>65.48672566371681</v>
      </c>
      <c r="AA10" s="30">
        <f t="shared" si="0"/>
        <v>78.31325301204821</v>
      </c>
      <c r="AB10" s="30">
        <f t="shared" si="0"/>
        <v>80.11363636363636</v>
      </c>
      <c r="AC10" s="30">
        <f t="shared" si="0"/>
        <v>86.8421052631579</v>
      </c>
      <c r="AD10" s="30">
        <f t="shared" si="0"/>
        <v>83.125</v>
      </c>
      <c r="AE10" s="30">
        <f t="shared" si="0"/>
        <v>83.33333333333333</v>
      </c>
      <c r="AF10" s="30">
        <f t="shared" si="0"/>
        <v>84.61538461538461</v>
      </c>
      <c r="AG10" s="30">
        <f t="shared" si="0"/>
        <v>70.12987012987013</v>
      </c>
      <c r="AH10" s="30">
        <f t="shared" si="0"/>
        <v>53.333333333333336</v>
      </c>
      <c r="AI10" s="30">
        <f t="shared" si="0"/>
        <v>55.69620253164557</v>
      </c>
      <c r="AJ10" s="30">
        <f t="shared" si="0"/>
        <v>54.37499999999999</v>
      </c>
      <c r="AK10" s="30">
        <f t="shared" si="0"/>
        <v>45.55555555555556</v>
      </c>
      <c r="AL10" s="30">
        <f aca="true" t="shared" si="1" ref="AL10:AR10">100*AL4</f>
        <v>32.84313725490196</v>
      </c>
      <c r="AM10" s="30">
        <f t="shared" si="1"/>
        <v>43.67816091954023</v>
      </c>
      <c r="AN10" s="30">
        <f t="shared" si="1"/>
        <v>40.44943820224719</v>
      </c>
      <c r="AO10" s="30">
        <f t="shared" si="1"/>
        <v>24.285714285714285</v>
      </c>
      <c r="AP10" s="30">
        <f t="shared" si="1"/>
        <v>11.061946902654867</v>
      </c>
      <c r="AQ10" s="30">
        <f t="shared" si="1"/>
        <v>16.455696202531644</v>
      </c>
      <c r="AR10" s="30">
        <f t="shared" si="1"/>
        <v>20</v>
      </c>
    </row>
    <row r="11" spans="4:44" ht="12.75">
      <c r="D11" s="30">
        <f t="shared" si="0"/>
        <v>38.57142857142857</v>
      </c>
      <c r="E11" s="30">
        <f t="shared" si="0"/>
        <v>36.95652173913043</v>
      </c>
      <c r="F11" s="30">
        <f t="shared" si="0"/>
        <v>21.511627906976745</v>
      </c>
      <c r="G11" s="30">
        <f t="shared" si="0"/>
        <v>35.526315789473685</v>
      </c>
      <c r="H11" s="30">
        <f t="shared" si="0"/>
        <v>30.17241379310345</v>
      </c>
      <c r="I11" s="30">
        <f t="shared" si="0"/>
        <v>45.16129032258065</v>
      </c>
      <c r="J11" s="30">
        <f t="shared" si="0"/>
        <v>44.8051948051948</v>
      </c>
      <c r="K11" s="30">
        <f t="shared" si="0"/>
        <v>42.1875</v>
      </c>
      <c r="L11" s="30">
        <f t="shared" si="0"/>
        <v>38.513513513513516</v>
      </c>
      <c r="M11" s="30">
        <f t="shared" si="0"/>
        <v>18.67469879518072</v>
      </c>
      <c r="N11" s="30">
        <f t="shared" si="0"/>
        <v>18.83116883116883</v>
      </c>
      <c r="O11" s="30">
        <f t="shared" si="0"/>
        <v>39.333333333333336</v>
      </c>
      <c r="P11" s="30">
        <f t="shared" si="0"/>
        <v>50.71428571428571</v>
      </c>
      <c r="Q11" s="30">
        <f t="shared" si="0"/>
        <v>57.407407407407405</v>
      </c>
      <c r="R11" s="30">
        <f t="shared" si="0"/>
        <v>40.259740259740255</v>
      </c>
      <c r="S11" s="30">
        <f t="shared" si="0"/>
        <v>47.76119402985074</v>
      </c>
      <c r="T11" s="30">
        <f t="shared" si="0"/>
        <v>50</v>
      </c>
      <c r="U11" s="30">
        <f t="shared" si="0"/>
        <v>54.41176470588236</v>
      </c>
      <c r="V11" s="30">
        <f t="shared" si="0"/>
        <v>50</v>
      </c>
      <c r="W11" s="30">
        <f t="shared" si="0"/>
        <v>50.69444444444444</v>
      </c>
      <c r="X11" s="30">
        <f t="shared" si="0"/>
        <v>53.289473684210535</v>
      </c>
      <c r="Y11" s="30">
        <f t="shared" si="0"/>
        <v>60.67415730337078</v>
      </c>
      <c r="Z11" s="30">
        <f t="shared" si="0"/>
        <v>61.061946902654874</v>
      </c>
      <c r="AA11" s="30">
        <f t="shared" si="0"/>
        <v>62.048192771084345</v>
      </c>
      <c r="AB11" s="30">
        <f t="shared" si="0"/>
        <v>63.63636363636363</v>
      </c>
      <c r="AC11" s="30">
        <f t="shared" si="0"/>
        <v>64.91228070175438</v>
      </c>
      <c r="AD11" s="30">
        <f t="shared" si="0"/>
        <v>46.25</v>
      </c>
      <c r="AE11" s="30">
        <f t="shared" si="0"/>
        <v>34.66666666666667</v>
      </c>
      <c r="AF11" s="30">
        <f t="shared" si="0"/>
        <v>31.538461538461537</v>
      </c>
      <c r="AG11" s="30">
        <f t="shared" si="0"/>
        <v>37.01298701298701</v>
      </c>
      <c r="AH11" s="30">
        <f t="shared" si="0"/>
        <v>40.55555555555556</v>
      </c>
      <c r="AI11" s="30">
        <f t="shared" si="0"/>
        <v>36.708860759493675</v>
      </c>
      <c r="AJ11" s="30">
        <f t="shared" si="0"/>
        <v>38.75</v>
      </c>
      <c r="AK11" s="30">
        <f t="shared" si="0"/>
        <v>11.666666666666666</v>
      </c>
      <c r="AL11" s="30">
        <f aca="true" t="shared" si="2" ref="AL11:AM13">100*AL5</f>
        <v>17.647058823529413</v>
      </c>
      <c r="AM11" s="30">
        <f t="shared" si="2"/>
        <v>11.494252873563218</v>
      </c>
      <c r="AN11" s="30">
        <f aca="true" t="shared" si="3" ref="AN11:AO13">100*AN5</f>
        <v>16.853932584269664</v>
      </c>
      <c r="AO11" s="30">
        <f t="shared" si="3"/>
        <v>5</v>
      </c>
      <c r="AP11" s="30">
        <f aca="true" t="shared" si="4" ref="AP11:AR13">100*AP5</f>
        <v>11.061946902654867</v>
      </c>
      <c r="AQ11" s="30">
        <f t="shared" si="4"/>
        <v>29.746835443037973</v>
      </c>
      <c r="AR11" s="30">
        <f t="shared" si="4"/>
        <v>44</v>
      </c>
    </row>
    <row r="12" spans="4:44" ht="12.75">
      <c r="D12" s="30">
        <f t="shared" si="0"/>
        <v>44.285714285714285</v>
      </c>
      <c r="E12" s="30">
        <f t="shared" si="0"/>
        <v>36.95652173913043</v>
      </c>
      <c r="F12" s="30">
        <f t="shared" si="0"/>
        <v>36.62790697674419</v>
      </c>
      <c r="G12" s="30">
        <f t="shared" si="0"/>
        <v>47.36842105263158</v>
      </c>
      <c r="H12" s="30">
        <f t="shared" si="0"/>
        <v>39.6551724137931</v>
      </c>
      <c r="I12" s="30">
        <f t="shared" si="0"/>
        <v>41.93548387096774</v>
      </c>
      <c r="J12" s="30">
        <f t="shared" si="0"/>
        <v>47.4025974025974</v>
      </c>
      <c r="K12" s="30">
        <f t="shared" si="0"/>
        <v>39.0625</v>
      </c>
      <c r="L12" s="30">
        <f t="shared" si="0"/>
        <v>43.24324324324324</v>
      </c>
      <c r="M12" s="30">
        <f t="shared" si="0"/>
        <v>27.976190476190478</v>
      </c>
      <c r="N12" s="30">
        <f t="shared" si="0"/>
        <v>33.116883116883116</v>
      </c>
      <c r="O12" s="30">
        <f t="shared" si="0"/>
        <v>45.333333333333336</v>
      </c>
      <c r="P12" s="30">
        <f t="shared" si="0"/>
        <v>62.142857142857146</v>
      </c>
      <c r="Q12" s="30">
        <f t="shared" si="0"/>
        <v>59.25925925925925</v>
      </c>
      <c r="R12" s="30">
        <f t="shared" si="0"/>
        <v>47.4025974025974</v>
      </c>
      <c r="S12" s="30">
        <f t="shared" si="0"/>
        <v>46.21212121212122</v>
      </c>
      <c r="T12" s="30">
        <f t="shared" si="0"/>
        <v>46.666666666666664</v>
      </c>
      <c r="U12" s="30">
        <f t="shared" si="0"/>
        <v>45.58823529411765</v>
      </c>
      <c r="V12" s="30">
        <f t="shared" si="0"/>
        <v>57.258064516129025</v>
      </c>
      <c r="W12" s="30">
        <f t="shared" si="0"/>
        <v>63.888888888888886</v>
      </c>
      <c r="X12" s="30">
        <f t="shared" si="0"/>
        <v>51.973684210526315</v>
      </c>
      <c r="Y12" s="30">
        <f t="shared" si="0"/>
        <v>52.24719101123595</v>
      </c>
      <c r="Z12" s="30">
        <f t="shared" si="0"/>
        <v>61.504424778761056</v>
      </c>
      <c r="AA12" s="30">
        <f t="shared" si="0"/>
        <v>56.707317073170735</v>
      </c>
      <c r="AB12" s="30">
        <f t="shared" si="0"/>
        <v>54.54545454545454</v>
      </c>
      <c r="AC12" s="30">
        <f t="shared" si="0"/>
        <v>50</v>
      </c>
      <c r="AD12" s="30">
        <f t="shared" si="0"/>
        <v>51.24999999999999</v>
      </c>
      <c r="AE12" s="30">
        <f t="shared" si="0"/>
        <v>46.666666666666664</v>
      </c>
      <c r="AF12" s="30">
        <f t="shared" si="0"/>
        <v>46.15384615384615</v>
      </c>
      <c r="AG12" s="30">
        <f t="shared" si="0"/>
        <v>55.84415584415584</v>
      </c>
      <c r="AH12" s="30">
        <f t="shared" si="0"/>
        <v>53.333333333333336</v>
      </c>
      <c r="AI12" s="30">
        <f t="shared" si="0"/>
        <v>48.10126582278481</v>
      </c>
      <c r="AJ12" s="30">
        <f t="shared" si="0"/>
        <v>42.50000000000001</v>
      </c>
      <c r="AK12" s="30">
        <f t="shared" si="0"/>
        <v>16.666666666666664</v>
      </c>
      <c r="AL12" s="30">
        <f t="shared" si="2"/>
        <v>21.568627450980394</v>
      </c>
      <c r="AM12" s="30">
        <f t="shared" si="2"/>
        <v>10.919540229885058</v>
      </c>
      <c r="AN12" s="30">
        <f t="shared" si="3"/>
        <v>10.112359550561797</v>
      </c>
      <c r="AO12" s="30">
        <f t="shared" si="3"/>
        <v>2.142857142857143</v>
      </c>
      <c r="AP12" s="30">
        <f t="shared" si="4"/>
        <v>11.504424778761061</v>
      </c>
      <c r="AQ12" s="30">
        <f t="shared" si="4"/>
        <v>27.21518987341772</v>
      </c>
      <c r="AR12" s="30">
        <f t="shared" si="4"/>
        <v>38</v>
      </c>
    </row>
    <row r="13" spans="4:44" ht="12.75">
      <c r="D13" s="30">
        <f t="shared" si="0"/>
        <v>26.42857142857143</v>
      </c>
      <c r="E13" s="30">
        <f t="shared" si="0"/>
        <v>15.942028985507244</v>
      </c>
      <c r="F13" s="30">
        <f t="shared" si="0"/>
        <v>5.232558139534883</v>
      </c>
      <c r="G13" s="30">
        <f t="shared" si="0"/>
        <v>37.5</v>
      </c>
      <c r="H13" s="30">
        <f t="shared" si="0"/>
        <v>47.41379310344828</v>
      </c>
      <c r="I13" s="30">
        <f t="shared" si="0"/>
        <v>58.06451612903225</v>
      </c>
      <c r="J13" s="30">
        <f t="shared" si="0"/>
        <v>88.31168831168831</v>
      </c>
      <c r="K13" s="30">
        <f t="shared" si="0"/>
        <v>75.78125</v>
      </c>
      <c r="L13" s="30">
        <f t="shared" si="0"/>
        <v>62.83783783783784</v>
      </c>
      <c r="M13" s="30">
        <f t="shared" si="0"/>
        <v>79.76190476190476</v>
      </c>
      <c r="N13" s="30">
        <f t="shared" si="0"/>
        <v>35.064935064935064</v>
      </c>
      <c r="O13" s="30">
        <f t="shared" si="0"/>
        <v>30</v>
      </c>
      <c r="P13" s="30">
        <f t="shared" si="0"/>
        <v>74.28571428571429</v>
      </c>
      <c r="Q13" s="30">
        <f t="shared" si="0"/>
        <v>79.01234567901234</v>
      </c>
      <c r="R13" s="30">
        <f t="shared" si="0"/>
        <v>57.14285714285714</v>
      </c>
      <c r="S13" s="30">
        <f t="shared" si="0"/>
        <v>53.78787878787878</v>
      </c>
      <c r="T13" s="30">
        <f t="shared" si="0"/>
        <v>64.16666666666667</v>
      </c>
      <c r="U13" s="30">
        <f t="shared" si="0"/>
        <v>37.5</v>
      </c>
      <c r="V13" s="30">
        <f t="shared" si="0"/>
        <v>60.483870967741936</v>
      </c>
      <c r="W13" s="30">
        <f t="shared" si="0"/>
        <v>45.83333333333333</v>
      </c>
      <c r="X13" s="30">
        <f t="shared" si="0"/>
        <v>33.55263157894737</v>
      </c>
      <c r="Y13" s="30">
        <f t="shared" si="0"/>
        <v>52.80898876404494</v>
      </c>
      <c r="Z13" s="30">
        <f t="shared" si="0"/>
        <v>53.09734513274336</v>
      </c>
      <c r="AA13" s="30">
        <f t="shared" si="0"/>
        <v>50</v>
      </c>
      <c r="AB13" s="30">
        <f t="shared" si="0"/>
        <v>47.15909090909091</v>
      </c>
      <c r="AC13" s="30">
        <f t="shared" si="0"/>
        <v>32.45614035087719</v>
      </c>
      <c r="AD13" s="30">
        <f t="shared" si="0"/>
        <v>45</v>
      </c>
      <c r="AE13" s="30">
        <f t="shared" si="0"/>
        <v>18.666666666666668</v>
      </c>
      <c r="AF13" s="30">
        <f t="shared" si="0"/>
        <v>26.153846153846157</v>
      </c>
      <c r="AG13" s="30">
        <f t="shared" si="0"/>
        <v>58.44155844155844</v>
      </c>
      <c r="AH13" s="30">
        <f t="shared" si="0"/>
        <v>52.77777777777778</v>
      </c>
      <c r="AI13" s="30">
        <f t="shared" si="0"/>
        <v>50</v>
      </c>
      <c r="AJ13" s="30">
        <f t="shared" si="0"/>
        <v>23.125</v>
      </c>
      <c r="AK13" s="30">
        <f t="shared" si="0"/>
        <v>14.444444444444443</v>
      </c>
      <c r="AL13" s="30">
        <f t="shared" si="2"/>
        <v>42.15686274509804</v>
      </c>
      <c r="AM13" s="30">
        <f t="shared" si="2"/>
        <v>20.689655172413794</v>
      </c>
      <c r="AN13" s="30">
        <f t="shared" si="3"/>
        <v>11.235955056179774</v>
      </c>
      <c r="AO13" s="30">
        <f t="shared" si="3"/>
        <v>4.285714285714286</v>
      </c>
      <c r="AP13" s="30">
        <f t="shared" si="4"/>
        <v>25.663716814159294</v>
      </c>
      <c r="AQ13" s="30">
        <f t="shared" si="4"/>
        <v>40.506329113924046</v>
      </c>
      <c r="AR13" s="30">
        <f t="shared" si="4"/>
        <v>38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23"/>
  <sheetViews>
    <sheetView tabSelected="1" zoomScalePageLayoutView="0" workbookViewId="0" topLeftCell="A307">
      <selection activeCell="G317" sqref="G317"/>
    </sheetView>
  </sheetViews>
  <sheetFormatPr defaultColWidth="9.140625" defaultRowHeight="12.75"/>
  <cols>
    <col min="1" max="1" width="42.421875" style="34" customWidth="1"/>
  </cols>
  <sheetData>
    <row r="1" ht="12.75">
      <c r="A1" s="59" t="s">
        <v>40</v>
      </c>
    </row>
    <row r="3" ht="38.25">
      <c r="A3" s="34" t="s">
        <v>41</v>
      </c>
    </row>
    <row r="4" ht="25.5">
      <c r="A4" s="34" t="s">
        <v>42</v>
      </c>
    </row>
    <row r="6" ht="25.5">
      <c r="A6" s="34" t="s">
        <v>43</v>
      </c>
    </row>
    <row r="7" ht="38.25">
      <c r="A7" s="34" t="s">
        <v>44</v>
      </c>
    </row>
    <row r="8" ht="12.75">
      <c r="A8" s="34" t="s">
        <v>45</v>
      </c>
    </row>
    <row r="9" ht="12.75">
      <c r="A9" s="34" t="s">
        <v>46</v>
      </c>
    </row>
    <row r="11" spans="1:4" ht="12.75">
      <c r="A11" s="34" t="s">
        <v>47</v>
      </c>
      <c r="B11">
        <v>32</v>
      </c>
      <c r="C11" s="4">
        <f>B11/SUM(B$11:B$14)</f>
        <v>0.4155844155844156</v>
      </c>
      <c r="D11" s="4">
        <f>B11/SUM(B$11:B$13)</f>
        <v>0.4383561643835616</v>
      </c>
    </row>
    <row r="12" spans="1:4" ht="12.75">
      <c r="A12" s="34" t="s">
        <v>48</v>
      </c>
      <c r="B12">
        <v>38</v>
      </c>
      <c r="C12" s="4">
        <f>B12/SUM(B$11:B$14)</f>
        <v>0.4935064935064935</v>
      </c>
      <c r="D12" s="4">
        <f>B12/SUM(B$11:B$13)</f>
        <v>0.5205479452054794</v>
      </c>
    </row>
    <row r="13" spans="1:4" ht="12.75">
      <c r="A13" s="34" t="s">
        <v>49</v>
      </c>
      <c r="B13">
        <v>3</v>
      </c>
      <c r="C13" s="4">
        <f>B13/SUM(B$11:B$14)</f>
        <v>0.03896103896103896</v>
      </c>
      <c r="D13" s="4">
        <f>B13/SUM(B$11:B$13)</f>
        <v>0.0410958904109589</v>
      </c>
    </row>
    <row r="14" spans="1:3" ht="12.75">
      <c r="A14" s="60" t="s">
        <v>50</v>
      </c>
      <c r="B14" s="6">
        <v>4</v>
      </c>
      <c r="C14" s="12">
        <f>B14/SUM(B$11:B$14)</f>
        <v>0.05194805194805195</v>
      </c>
    </row>
    <row r="15" spans="1:3" ht="12.75">
      <c r="A15" s="34" t="s">
        <v>65</v>
      </c>
      <c r="B15">
        <v>77</v>
      </c>
      <c r="C15" s="4"/>
    </row>
    <row r="17" ht="12.75">
      <c r="A17" s="59" t="s">
        <v>51</v>
      </c>
    </row>
    <row r="19" ht="25.5">
      <c r="A19" s="61" t="s">
        <v>52</v>
      </c>
    </row>
    <row r="20" ht="25.5">
      <c r="A20" s="61" t="s">
        <v>53</v>
      </c>
    </row>
    <row r="21" ht="25.5">
      <c r="A21" s="61" t="s">
        <v>54</v>
      </c>
    </row>
    <row r="23" ht="25.5">
      <c r="A23" s="61" t="s">
        <v>55</v>
      </c>
    </row>
    <row r="24" ht="38.25">
      <c r="A24" s="61" t="s">
        <v>57</v>
      </c>
    </row>
    <row r="25" ht="25.5">
      <c r="A25" s="61" t="s">
        <v>58</v>
      </c>
    </row>
    <row r="26" ht="25.5">
      <c r="A26" s="61" t="s">
        <v>56</v>
      </c>
    </row>
    <row r="27" ht="38.25">
      <c r="A27" s="61" t="s">
        <v>59</v>
      </c>
    </row>
    <row r="28" ht="25.5">
      <c r="A28" s="61" t="s">
        <v>60</v>
      </c>
    </row>
    <row r="30" spans="1:3" ht="12.75">
      <c r="A30" s="34" t="s">
        <v>61</v>
      </c>
      <c r="B30" s="7">
        <v>3</v>
      </c>
      <c r="C30" s="4">
        <f>B30/SUM(B$30:B$33)</f>
        <v>0.05357142857142857</v>
      </c>
    </row>
    <row r="31" spans="1:3" ht="12.75">
      <c r="A31" s="34" t="s">
        <v>62</v>
      </c>
      <c r="B31" s="7">
        <v>35</v>
      </c>
      <c r="C31" s="4">
        <f>B31/SUM(B$30:B$33)</f>
        <v>0.625</v>
      </c>
    </row>
    <row r="32" spans="1:3" ht="12.75">
      <c r="A32" s="34" t="s">
        <v>63</v>
      </c>
      <c r="B32" s="7">
        <v>7</v>
      </c>
      <c r="C32" s="4">
        <f>B32/SUM(B$30:B$33)</f>
        <v>0.125</v>
      </c>
    </row>
    <row r="33" spans="1:3" ht="12.75">
      <c r="A33" s="60" t="s">
        <v>64</v>
      </c>
      <c r="B33" s="13">
        <v>11</v>
      </c>
      <c r="C33" s="12">
        <f>B33/SUM(B$30:B$33)</f>
        <v>0.19642857142857142</v>
      </c>
    </row>
    <row r="34" spans="1:2" ht="12.75">
      <c r="A34" s="34" t="s">
        <v>65</v>
      </c>
      <c r="B34">
        <f>SUM(B30:B33)</f>
        <v>56</v>
      </c>
    </row>
    <row r="36" ht="12.75">
      <c r="A36" s="59" t="s">
        <v>66</v>
      </c>
    </row>
    <row r="38" ht="38.25">
      <c r="A38" s="34" t="s">
        <v>75</v>
      </c>
    </row>
    <row r="39" ht="25.5">
      <c r="A39" s="34" t="s">
        <v>76</v>
      </c>
    </row>
    <row r="40" ht="25.5">
      <c r="A40" s="34" t="s">
        <v>77</v>
      </c>
    </row>
    <row r="41" ht="12.75">
      <c r="A41" s="61"/>
    </row>
    <row r="42" ht="12.75">
      <c r="A42" s="34" t="s">
        <v>67</v>
      </c>
    </row>
    <row r="43" ht="12.75">
      <c r="A43" s="34" t="s">
        <v>68</v>
      </c>
    </row>
    <row r="44" ht="12.75">
      <c r="A44" s="34" t="s">
        <v>69</v>
      </c>
    </row>
    <row r="45" ht="12.75">
      <c r="A45" s="34" t="s">
        <v>70</v>
      </c>
    </row>
    <row r="46" ht="12.75">
      <c r="D46" s="6" t="s">
        <v>78</v>
      </c>
    </row>
    <row r="47" spans="1:5" ht="12.75">
      <c r="A47" s="34" t="s">
        <v>71</v>
      </c>
      <c r="B47">
        <v>39</v>
      </c>
      <c r="C47" s="4">
        <f>B47/SUM(B$47:B$50)</f>
        <v>0.6</v>
      </c>
      <c r="D47">
        <f>B47+1</f>
        <v>40</v>
      </c>
      <c r="E47" s="4">
        <f>D47/SUM(D$47:D$50)</f>
        <v>0.5555555555555556</v>
      </c>
    </row>
    <row r="48" spans="1:5" ht="12.75">
      <c r="A48" s="34" t="s">
        <v>72</v>
      </c>
      <c r="B48">
        <v>20</v>
      </c>
      <c r="C48" s="4">
        <f>B48/SUM(B$47:B$50)</f>
        <v>0.3076923076923077</v>
      </c>
      <c r="D48">
        <f>B48+3</f>
        <v>23</v>
      </c>
      <c r="E48" s="4">
        <f>D48/SUM(D$47:D$50)</f>
        <v>0.3194444444444444</v>
      </c>
    </row>
    <row r="49" spans="1:5" ht="12.75">
      <c r="A49" s="34" t="s">
        <v>73</v>
      </c>
      <c r="B49">
        <v>3</v>
      </c>
      <c r="C49" s="4">
        <f>B49/SUM(B$47:B$50)</f>
        <v>0.046153846153846156</v>
      </c>
      <c r="D49">
        <f>B49+3</f>
        <v>6</v>
      </c>
      <c r="E49" s="4">
        <f>D49/SUM(D$47:D$50)</f>
        <v>0.08333333333333333</v>
      </c>
    </row>
    <row r="50" spans="1:5" ht="12.75">
      <c r="A50" s="60" t="s">
        <v>74</v>
      </c>
      <c r="B50" s="6">
        <v>3</v>
      </c>
      <c r="C50" s="12">
        <f>B50/SUM(B$47:B$50)</f>
        <v>0.046153846153846156</v>
      </c>
      <c r="D50" s="6">
        <f>B50</f>
        <v>3</v>
      </c>
      <c r="E50" s="12">
        <f>D50/SUM(D$47:D$50)</f>
        <v>0.041666666666666664</v>
      </c>
    </row>
    <row r="51" spans="1:4" ht="12.75">
      <c r="A51" s="34" t="s">
        <v>65</v>
      </c>
      <c r="B51">
        <f>SUM(B47:B50)</f>
        <v>65</v>
      </c>
      <c r="D51">
        <f>SUM(D47:D50)</f>
        <v>72</v>
      </c>
    </row>
    <row r="53" ht="12.75">
      <c r="A53" s="59" t="s">
        <v>79</v>
      </c>
    </row>
    <row r="55" ht="38.25">
      <c r="A55" s="61" t="s">
        <v>81</v>
      </c>
    </row>
    <row r="56" ht="25.5">
      <c r="A56" s="61" t="s">
        <v>82</v>
      </c>
    </row>
    <row r="57" ht="38.25">
      <c r="A57" s="62" t="s">
        <v>83</v>
      </c>
    </row>
    <row r="58" ht="38.25">
      <c r="A58" s="62" t="s">
        <v>84</v>
      </c>
    </row>
    <row r="59" ht="25.5">
      <c r="A59" s="62" t="s">
        <v>87</v>
      </c>
    </row>
    <row r="60" ht="12.75">
      <c r="A60" s="62" t="s">
        <v>88</v>
      </c>
    </row>
    <row r="61" ht="25.5">
      <c r="A61" s="62" t="s">
        <v>85</v>
      </c>
    </row>
    <row r="62" ht="25.5">
      <c r="A62" s="62" t="s">
        <v>86</v>
      </c>
    </row>
    <row r="63" ht="25.5">
      <c r="A63" s="62" t="s">
        <v>80</v>
      </c>
    </row>
    <row r="66" spans="1:3" ht="12.75">
      <c r="A66" s="34" t="s">
        <v>89</v>
      </c>
      <c r="B66">
        <v>8</v>
      </c>
      <c r="C66" s="16">
        <f>B66/B$70</f>
        <v>0.0963855421686747</v>
      </c>
    </row>
    <row r="67" spans="1:3" ht="12.75">
      <c r="A67" s="34" t="s">
        <v>90</v>
      </c>
      <c r="B67">
        <v>46</v>
      </c>
      <c r="C67" s="16">
        <f>B67/B$70</f>
        <v>0.5542168674698795</v>
      </c>
    </row>
    <row r="68" spans="1:3" ht="12.75">
      <c r="A68" s="34" t="s">
        <v>91</v>
      </c>
      <c r="B68">
        <v>14</v>
      </c>
      <c r="C68" s="16">
        <f>B68/B$70</f>
        <v>0.1686746987951807</v>
      </c>
    </row>
    <row r="69" spans="1:3" ht="12.75">
      <c r="A69" s="60" t="s">
        <v>92</v>
      </c>
      <c r="B69" s="6">
        <v>15</v>
      </c>
      <c r="C69" s="17">
        <f>B69/B$70</f>
        <v>0.18072289156626506</v>
      </c>
    </row>
    <row r="70" spans="1:3" ht="12.75">
      <c r="A70" s="34" t="s">
        <v>65</v>
      </c>
      <c r="B70">
        <v>83</v>
      </c>
      <c r="C70" s="16">
        <f>SUM(C66:C69)</f>
        <v>1</v>
      </c>
    </row>
    <row r="72" ht="12.75">
      <c r="A72" s="59" t="s">
        <v>93</v>
      </c>
    </row>
    <row r="74" ht="38.25">
      <c r="A74" s="61" t="s">
        <v>98</v>
      </c>
    </row>
    <row r="75" ht="38.25">
      <c r="A75" s="61" t="s">
        <v>99</v>
      </c>
    </row>
    <row r="76" ht="38.25">
      <c r="A76" s="62" t="s">
        <v>94</v>
      </c>
    </row>
    <row r="77" ht="38.25">
      <c r="A77" s="62" t="s">
        <v>95</v>
      </c>
    </row>
    <row r="78" ht="38.25">
      <c r="A78" s="62" t="s">
        <v>96</v>
      </c>
    </row>
    <row r="79" ht="25.5">
      <c r="A79" s="62" t="s">
        <v>97</v>
      </c>
    </row>
    <row r="81" spans="1:3" ht="12.75">
      <c r="A81" s="34" t="s">
        <v>100</v>
      </c>
      <c r="B81">
        <v>17</v>
      </c>
      <c r="C81" s="16">
        <f>B81/B$85</f>
        <v>0.25757575757575757</v>
      </c>
    </row>
    <row r="82" spans="1:3" ht="12.75">
      <c r="A82" s="34" t="s">
        <v>101</v>
      </c>
      <c r="B82">
        <v>6</v>
      </c>
      <c r="C82" s="16">
        <f>B82/B$85</f>
        <v>0.09090909090909091</v>
      </c>
    </row>
    <row r="83" spans="1:3" ht="12.75">
      <c r="A83" s="34" t="s">
        <v>102</v>
      </c>
      <c r="B83">
        <v>10</v>
      </c>
      <c r="C83" s="16">
        <f>B83/B$85</f>
        <v>0.15151515151515152</v>
      </c>
    </row>
    <row r="84" spans="1:3" ht="12.75">
      <c r="A84" s="60" t="s">
        <v>103</v>
      </c>
      <c r="B84" s="6">
        <v>33</v>
      </c>
      <c r="C84" s="17">
        <f>B84/B$85</f>
        <v>0.5</v>
      </c>
    </row>
    <row r="85" spans="1:3" ht="12.75">
      <c r="A85" s="34" t="s">
        <v>65</v>
      </c>
      <c r="B85">
        <f>SUM(B81:B84)</f>
        <v>66</v>
      </c>
      <c r="C85" s="16">
        <f>B85/B$85</f>
        <v>1</v>
      </c>
    </row>
    <row r="87" ht="12.75">
      <c r="A87" s="59" t="s">
        <v>104</v>
      </c>
    </row>
    <row r="89" ht="38.25">
      <c r="A89" s="61" t="s">
        <v>105</v>
      </c>
    </row>
    <row r="90" ht="12.75">
      <c r="A90" s="61"/>
    </row>
    <row r="91" ht="12.75">
      <c r="A91" s="62" t="s">
        <v>106</v>
      </c>
    </row>
    <row r="92" ht="12.75">
      <c r="A92" s="62" t="s">
        <v>107</v>
      </c>
    </row>
    <row r="93" ht="12.75">
      <c r="A93" s="62" t="s">
        <v>108</v>
      </c>
    </row>
    <row r="94" ht="25.5">
      <c r="A94" s="61" t="s">
        <v>109</v>
      </c>
    </row>
    <row r="96" spans="1:3" ht="12.75">
      <c r="A96" s="34" t="s">
        <v>110</v>
      </c>
      <c r="B96">
        <v>4</v>
      </c>
      <c r="C96" s="16">
        <f>B96/B$100</f>
        <v>0.0547945205479452</v>
      </c>
    </row>
    <row r="97" spans="1:3" ht="12.75">
      <c r="A97" s="34" t="s">
        <v>111</v>
      </c>
      <c r="B97">
        <v>9</v>
      </c>
      <c r="C97" s="16">
        <f>B97/B$100</f>
        <v>0.1232876712328767</v>
      </c>
    </row>
    <row r="98" spans="1:3" ht="12.75">
      <c r="A98" s="34" t="s">
        <v>112</v>
      </c>
      <c r="B98">
        <v>20</v>
      </c>
      <c r="C98" s="16">
        <f>B98/B$100</f>
        <v>0.273972602739726</v>
      </c>
    </row>
    <row r="99" spans="1:3" ht="12.75">
      <c r="A99" s="34" t="s">
        <v>113</v>
      </c>
      <c r="B99" s="6">
        <v>40</v>
      </c>
      <c r="C99" s="17">
        <f>B99/B$100</f>
        <v>0.547945205479452</v>
      </c>
    </row>
    <row r="100" spans="2:3" ht="12.75">
      <c r="B100">
        <f>SUM(B96:B99)</f>
        <v>73</v>
      </c>
      <c r="C100" s="16">
        <f>B100/B$100</f>
        <v>1</v>
      </c>
    </row>
    <row r="102" ht="12.75">
      <c r="A102" s="59" t="s">
        <v>114</v>
      </c>
    </row>
    <row r="104" spans="1:9" ht="26.25" customHeight="1">
      <c r="A104" s="96" t="s">
        <v>115</v>
      </c>
      <c r="B104" s="96"/>
      <c r="C104" s="96"/>
      <c r="D104" s="96"/>
      <c r="E104" s="96"/>
      <c r="F104" s="96"/>
      <c r="G104" s="96"/>
      <c r="H104" s="96"/>
      <c r="I104" s="96"/>
    </row>
    <row r="106" spans="1:9" ht="12.75">
      <c r="A106" s="97" t="s">
        <v>116</v>
      </c>
      <c r="B106" s="98"/>
      <c r="C106" s="98"/>
      <c r="D106" s="98"/>
      <c r="E106" s="98"/>
      <c r="F106" s="98"/>
      <c r="G106" s="98"/>
      <c r="H106" s="98"/>
      <c r="I106" s="98"/>
    </row>
    <row r="107" spans="1:9" ht="25.5" customHeight="1">
      <c r="A107" s="99" t="s">
        <v>117</v>
      </c>
      <c r="B107" s="100"/>
      <c r="C107" s="100"/>
      <c r="D107" s="100"/>
      <c r="E107" s="100"/>
      <c r="F107" s="100"/>
      <c r="G107" s="100"/>
      <c r="H107" s="100"/>
      <c r="I107" s="100"/>
    </row>
    <row r="108" spans="1:9" ht="27" customHeight="1">
      <c r="A108" s="99" t="s">
        <v>118</v>
      </c>
      <c r="B108" s="100"/>
      <c r="C108" s="100"/>
      <c r="D108" s="100"/>
      <c r="E108" s="100"/>
      <c r="F108" s="100"/>
      <c r="G108" s="100"/>
      <c r="H108" s="100"/>
      <c r="I108" s="100"/>
    </row>
    <row r="110" spans="1:3" ht="12.75">
      <c r="A110" s="34" t="s">
        <v>119</v>
      </c>
      <c r="B110">
        <v>47</v>
      </c>
      <c r="C110" s="4">
        <f>B110/B$113</f>
        <v>0.7121212121212122</v>
      </c>
    </row>
    <row r="111" spans="1:3" ht="12.75">
      <c r="A111" s="34" t="s">
        <v>120</v>
      </c>
      <c r="B111">
        <v>14</v>
      </c>
      <c r="C111" s="4">
        <f>B111/B$113</f>
        <v>0.21212121212121213</v>
      </c>
    </row>
    <row r="112" spans="1:3" ht="12.75">
      <c r="A112" s="34" t="s">
        <v>121</v>
      </c>
      <c r="B112" s="6">
        <v>5</v>
      </c>
      <c r="C112" s="12">
        <f>B112/B$113</f>
        <v>0.07575757575757576</v>
      </c>
    </row>
    <row r="113" spans="2:3" ht="12.75">
      <c r="B113">
        <f>SUM(B110:B112)</f>
        <v>66</v>
      </c>
      <c r="C113" s="4">
        <f>B113/B$113</f>
        <v>1</v>
      </c>
    </row>
    <row r="116" ht="12.75">
      <c r="A116" s="59" t="s">
        <v>122</v>
      </c>
    </row>
    <row r="118" spans="1:9" ht="42" customHeight="1">
      <c r="A118" s="96" t="s">
        <v>123</v>
      </c>
      <c r="B118" s="96"/>
      <c r="C118" s="96"/>
      <c r="D118" s="96"/>
      <c r="E118" s="96"/>
      <c r="F118" s="96"/>
      <c r="G118" s="96"/>
      <c r="H118" s="96"/>
      <c r="I118" s="96"/>
    </row>
    <row r="120" ht="38.25">
      <c r="A120" s="51" t="s">
        <v>124</v>
      </c>
    </row>
    <row r="121" ht="25.5">
      <c r="A121" s="51" t="s">
        <v>126</v>
      </c>
    </row>
    <row r="122" ht="25.5">
      <c r="A122" s="51" t="s">
        <v>127</v>
      </c>
    </row>
    <row r="123" ht="25.5">
      <c r="A123" s="51" t="s">
        <v>128</v>
      </c>
    </row>
    <row r="124" ht="38.25">
      <c r="A124" s="51" t="s">
        <v>129</v>
      </c>
    </row>
    <row r="125" ht="12.75">
      <c r="A125" s="51" t="s">
        <v>125</v>
      </c>
    </row>
    <row r="127" spans="1:4" ht="12.75">
      <c r="A127" s="34" t="s">
        <v>130</v>
      </c>
      <c r="B127">
        <f>'[4]Responses Summary'!$M3</f>
        <v>53</v>
      </c>
      <c r="C127" s="4">
        <f>B127/B$131</f>
        <v>0.5247524752475248</v>
      </c>
      <c r="D127" s="4">
        <f>B127/'[4]Names, emails and responses'!$G$88</f>
        <v>0.6708860759493671</v>
      </c>
    </row>
    <row r="128" spans="1:4" ht="12.75">
      <c r="A128" s="34" t="s">
        <v>133</v>
      </c>
      <c r="B128">
        <f>'[4]Responses Summary'!$M4</f>
        <v>13</v>
      </c>
      <c r="C128" s="4">
        <f>B128/B$131</f>
        <v>0.12871287128712872</v>
      </c>
      <c r="D128" s="4">
        <f>B128/'[4]Names, emails and responses'!$G$88</f>
        <v>0.16455696202531644</v>
      </c>
    </row>
    <row r="129" spans="1:4" ht="12.75">
      <c r="A129" s="34" t="s">
        <v>131</v>
      </c>
      <c r="B129">
        <f>'[4]Responses Summary'!$M5</f>
        <v>35</v>
      </c>
      <c r="C129" s="4">
        <f>B129/B$131</f>
        <v>0.3465346534653465</v>
      </c>
      <c r="D129" s="4">
        <f>B129/'[4]Names, emails and responses'!$G$88</f>
        <v>0.4430379746835443</v>
      </c>
    </row>
    <row r="130" ht="12.75">
      <c r="A130" s="34" t="s">
        <v>132</v>
      </c>
    </row>
    <row r="131" ht="12.75">
      <c r="B131">
        <f>SUM(B127:B129)</f>
        <v>101</v>
      </c>
    </row>
    <row r="133" ht="12.75">
      <c r="A133" s="59" t="s">
        <v>134</v>
      </c>
    </row>
    <row r="135" ht="25.5">
      <c r="A135" s="34" t="s">
        <v>135</v>
      </c>
    </row>
    <row r="136" ht="25.5">
      <c r="A136" s="34" t="s">
        <v>136</v>
      </c>
    </row>
    <row r="137" ht="25.5">
      <c r="A137" s="34" t="s">
        <v>137</v>
      </c>
    </row>
    <row r="139" ht="12.75">
      <c r="A139" s="34" t="s">
        <v>138</v>
      </c>
    </row>
    <row r="140" ht="12.75">
      <c r="A140" s="34" t="s">
        <v>139</v>
      </c>
    </row>
    <row r="141" ht="25.5">
      <c r="A141" s="34" t="s">
        <v>140</v>
      </c>
    </row>
    <row r="143" spans="1:3" ht="12.75">
      <c r="A143" s="34" t="s">
        <v>141</v>
      </c>
      <c r="B143">
        <f>'[5]Responses Summary'!$M3</f>
        <v>24</v>
      </c>
      <c r="C143" s="4">
        <f>B143/B$147</f>
        <v>0.36363636363636365</v>
      </c>
    </row>
    <row r="144" spans="1:3" ht="12.75">
      <c r="A144" s="34" t="s">
        <v>142</v>
      </c>
      <c r="B144">
        <f>'[5]Responses Summary'!$M4</f>
        <v>26</v>
      </c>
      <c r="C144" s="4">
        <f>B144/B$147</f>
        <v>0.3939393939393939</v>
      </c>
    </row>
    <row r="145" spans="1:3" ht="12.75">
      <c r="A145" s="34" t="s">
        <v>143</v>
      </c>
      <c r="B145">
        <f>'[5]Responses Summary'!$M5</f>
        <v>16</v>
      </c>
      <c r="C145" s="4">
        <f>B145/B$147</f>
        <v>0.24242424242424243</v>
      </c>
    </row>
    <row r="147" ht="12.75">
      <c r="B147">
        <f>SUM(B143:B145)</f>
        <v>66</v>
      </c>
    </row>
    <row r="150" ht="12.75">
      <c r="A150" s="59" t="s">
        <v>144</v>
      </c>
    </row>
    <row r="152" ht="25.5">
      <c r="A152" s="61" t="s">
        <v>145</v>
      </c>
    </row>
    <row r="153" ht="25.5">
      <c r="A153" s="61" t="s">
        <v>147</v>
      </c>
    </row>
    <row r="154" ht="38.25">
      <c r="A154" s="61" t="s">
        <v>146</v>
      </c>
    </row>
    <row r="155" ht="12.75">
      <c r="A155" s="52"/>
    </row>
    <row r="156" ht="25.5">
      <c r="A156" s="61" t="s">
        <v>148</v>
      </c>
    </row>
    <row r="157" ht="38.25">
      <c r="A157" s="61" t="s">
        <v>149</v>
      </c>
    </row>
    <row r="158" ht="25.5">
      <c r="A158" s="61" t="s">
        <v>150</v>
      </c>
    </row>
    <row r="159" ht="12.75">
      <c r="A159" s="52"/>
    </row>
    <row r="160" spans="1:3" ht="12.75">
      <c r="A160" s="61" t="s">
        <v>151</v>
      </c>
      <c r="B160">
        <f>'[6]Responses Summary'!$M3</f>
        <v>18</v>
      </c>
      <c r="C160" s="4">
        <f>B160/B$164</f>
        <v>0.26865671641791045</v>
      </c>
    </row>
    <row r="161" spans="1:3" ht="12.75">
      <c r="A161" s="61" t="s">
        <v>152</v>
      </c>
      <c r="B161">
        <f>'[6]Responses Summary'!$M4</f>
        <v>36</v>
      </c>
      <c r="C161" s="4">
        <f>B161/B$164</f>
        <v>0.5373134328358209</v>
      </c>
    </row>
    <row r="162" spans="1:3" ht="12.75">
      <c r="A162" s="61" t="s">
        <v>153</v>
      </c>
      <c r="B162">
        <f>'[6]Responses Summary'!$M5</f>
        <v>13</v>
      </c>
      <c r="C162" s="4">
        <f>B162/B$164</f>
        <v>0.19402985074626866</v>
      </c>
    </row>
    <row r="163" ht="12.75">
      <c r="A163" s="52"/>
    </row>
    <row r="164" spans="1:3" ht="12.75">
      <c r="A164" s="61" t="s">
        <v>65</v>
      </c>
      <c r="B164">
        <f>SUM(B160:B162)</f>
        <v>67</v>
      </c>
      <c r="C164" s="3">
        <f>SUM(C160:C162)</f>
        <v>1</v>
      </c>
    </row>
    <row r="168" ht="12.75">
      <c r="A168" s="59" t="s">
        <v>158</v>
      </c>
    </row>
    <row r="170" ht="25.5">
      <c r="A170" s="34" t="s">
        <v>159</v>
      </c>
    </row>
    <row r="171" ht="25.5">
      <c r="A171" s="34" t="s">
        <v>160</v>
      </c>
    </row>
    <row r="172" ht="25.5">
      <c r="A172" s="34" t="s">
        <v>161</v>
      </c>
    </row>
    <row r="173" ht="12.75">
      <c r="A173" s="34" t="s">
        <v>162</v>
      </c>
    </row>
    <row r="175" ht="12.75">
      <c r="A175" s="34" t="s">
        <v>163</v>
      </c>
    </row>
    <row r="176" ht="12.75">
      <c r="A176" s="34" t="s">
        <v>166</v>
      </c>
    </row>
    <row r="177" ht="12.75">
      <c r="A177" s="34" t="s">
        <v>164</v>
      </c>
    </row>
    <row r="178" ht="12.75">
      <c r="A178" s="34" t="s">
        <v>165</v>
      </c>
    </row>
    <row r="180" spans="1:3" ht="12.75">
      <c r="A180" s="34" t="s">
        <v>163</v>
      </c>
      <c r="B180">
        <f>'[7]Responses Summary'!M3</f>
        <v>11</v>
      </c>
      <c r="C180" s="4">
        <f>B180/B$185</f>
        <v>0.18333333333333332</v>
      </c>
    </row>
    <row r="181" spans="1:3" ht="12.75">
      <c r="A181" s="34" t="s">
        <v>166</v>
      </c>
      <c r="B181">
        <f>'[7]Responses Summary'!M4</f>
        <v>33</v>
      </c>
      <c r="C181" s="4">
        <f>B181/B$185</f>
        <v>0.55</v>
      </c>
    </row>
    <row r="182" spans="1:3" ht="12.75">
      <c r="A182" s="34" t="s">
        <v>164</v>
      </c>
      <c r="B182">
        <f>'[7]Responses Summary'!M5</f>
        <v>15</v>
      </c>
      <c r="C182" s="4">
        <f>B182/B$185</f>
        <v>0.25</v>
      </c>
    </row>
    <row r="183" spans="1:3" ht="12.75">
      <c r="A183" s="34" t="s">
        <v>165</v>
      </c>
      <c r="B183">
        <f>'[7]Responses Summary'!M6</f>
        <v>1</v>
      </c>
      <c r="C183" s="4">
        <f>B183/B$185</f>
        <v>0.016666666666666666</v>
      </c>
    </row>
    <row r="184" ht="12.75">
      <c r="C184" s="3"/>
    </row>
    <row r="185" spans="1:3" ht="12.75">
      <c r="A185" s="61" t="s">
        <v>65</v>
      </c>
      <c r="B185">
        <f>SUM(B180:B183)</f>
        <v>60</v>
      </c>
      <c r="C185" s="4">
        <f>SUM(C180:C183)</f>
        <v>1</v>
      </c>
    </row>
    <row r="186" spans="1:3" ht="12.75">
      <c r="A186" s="61"/>
      <c r="C186" s="4"/>
    </row>
    <row r="188" ht="12.75">
      <c r="A188" s="53" t="s">
        <v>167</v>
      </c>
    </row>
    <row r="190" spans="1:2" ht="25.5">
      <c r="A190" s="61" t="s">
        <v>168</v>
      </c>
      <c r="B190" s="11"/>
    </row>
    <row r="191" spans="1:2" ht="25.5">
      <c r="A191" s="61" t="s">
        <v>169</v>
      </c>
      <c r="B191" s="11"/>
    </row>
    <row r="192" spans="1:2" ht="25.5">
      <c r="A192" s="61" t="s">
        <v>175</v>
      </c>
      <c r="B192" s="11"/>
    </row>
    <row r="193" spans="1:2" ht="25.5">
      <c r="A193" s="61" t="s">
        <v>170</v>
      </c>
      <c r="B193" s="11"/>
    </row>
    <row r="194" spans="1:2" ht="12.75">
      <c r="A194" s="61"/>
      <c r="B194" s="11"/>
    </row>
    <row r="195" spans="1:2" ht="25.5">
      <c r="A195" s="61" t="s">
        <v>171</v>
      </c>
      <c r="B195" s="11"/>
    </row>
    <row r="196" spans="1:2" ht="38.25">
      <c r="A196" s="61" t="s">
        <v>172</v>
      </c>
      <c r="B196" s="11"/>
    </row>
    <row r="197" spans="1:2" ht="38.25">
      <c r="A197" s="61" t="s">
        <v>173</v>
      </c>
      <c r="B197" s="11"/>
    </row>
    <row r="198" spans="1:2" ht="38.25">
      <c r="A198" s="61" t="s">
        <v>174</v>
      </c>
      <c r="B198" s="11"/>
    </row>
    <row r="199" spans="1:2" ht="15">
      <c r="A199" s="54"/>
      <c r="B199" s="11"/>
    </row>
    <row r="200" spans="1:2" ht="12.75">
      <c r="A200" s="55" t="s">
        <v>176</v>
      </c>
      <c r="B200" s="11"/>
    </row>
    <row r="201" ht="12.75">
      <c r="B201" s="11"/>
    </row>
    <row r="202" spans="1:2" ht="38.25">
      <c r="A202" s="61" t="s">
        <v>183</v>
      </c>
      <c r="B202" s="11"/>
    </row>
    <row r="203" spans="1:2" ht="25.5">
      <c r="A203" s="61" t="s">
        <v>181</v>
      </c>
      <c r="B203" s="11"/>
    </row>
    <row r="204" spans="1:2" ht="12.75">
      <c r="A204" s="61" t="s">
        <v>182</v>
      </c>
      <c r="B204" s="11"/>
    </row>
    <row r="205" ht="12.75">
      <c r="B205" s="11"/>
    </row>
    <row r="206" spans="1:7" ht="25.5">
      <c r="A206" s="61" t="s">
        <v>180</v>
      </c>
      <c r="B206" s="11"/>
      <c r="G206" s="21">
        <f>'[9]Responses Summary'!M13</f>
        <v>0.6065573770491803</v>
      </c>
    </row>
    <row r="207" spans="1:7" ht="25.5">
      <c r="A207" s="61" t="s">
        <v>177</v>
      </c>
      <c r="B207" s="11"/>
      <c r="G207" s="21">
        <f>'[9]Responses Summary'!M14</f>
        <v>0</v>
      </c>
    </row>
    <row r="208" spans="1:7" ht="25.5">
      <c r="A208" s="61" t="s">
        <v>178</v>
      </c>
      <c r="G208" s="22">
        <f>'[9]Responses Summary'!M15</f>
        <v>0.2786885245901639</v>
      </c>
    </row>
    <row r="209" spans="1:7" ht="25.5">
      <c r="A209" s="61" t="s">
        <v>179</v>
      </c>
      <c r="G209" s="19">
        <f>'[9]Responses Summary'!M16</f>
        <v>0.11475409836065574</v>
      </c>
    </row>
    <row r="210" ht="12.75">
      <c r="G210" s="3">
        <f>'[9]Responses Summary'!M17</f>
        <v>1</v>
      </c>
    </row>
    <row r="211" spans="1:8" ht="12.75">
      <c r="A211" s="63">
        <v>38626</v>
      </c>
      <c r="B211" s="11"/>
      <c r="C211" s="11"/>
      <c r="D211" s="11"/>
      <c r="E211" s="11"/>
      <c r="F211" s="11"/>
      <c r="G211" s="23"/>
      <c r="H211" s="11"/>
    </row>
    <row r="212" spans="1:8" ht="27" customHeight="1">
      <c r="A212" s="85" t="s">
        <v>187</v>
      </c>
      <c r="B212" s="86"/>
      <c r="C212" s="86"/>
      <c r="D212" s="86"/>
      <c r="E212" s="86"/>
      <c r="F212" s="87"/>
      <c r="G212" s="24"/>
      <c r="H212" s="11"/>
    </row>
    <row r="213" spans="1:8" ht="12.75">
      <c r="A213" s="88" t="s">
        <v>184</v>
      </c>
      <c r="B213" s="86"/>
      <c r="C213" s="86"/>
      <c r="D213" s="86"/>
      <c r="E213" s="86"/>
      <c r="F213" s="87"/>
      <c r="G213" s="26">
        <v>0.15789473684210525</v>
      </c>
      <c r="H213" s="11"/>
    </row>
    <row r="214" spans="1:8" ht="12.75">
      <c r="A214" s="88" t="s">
        <v>185</v>
      </c>
      <c r="B214" s="86"/>
      <c r="C214" s="86"/>
      <c r="D214" s="86"/>
      <c r="E214" s="86"/>
      <c r="F214" s="87"/>
      <c r="G214" s="26">
        <v>0.3333333333333333</v>
      </c>
      <c r="H214" s="11"/>
    </row>
    <row r="215" spans="1:8" ht="12.75">
      <c r="A215" s="88" t="s">
        <v>186</v>
      </c>
      <c r="B215" s="86"/>
      <c r="C215" s="86"/>
      <c r="D215" s="86"/>
      <c r="E215" s="86"/>
      <c r="F215" s="87"/>
      <c r="G215" s="26">
        <v>0.5087719298245614</v>
      </c>
      <c r="H215" s="11"/>
    </row>
    <row r="216" spans="1:8" ht="12.75">
      <c r="A216" s="61"/>
      <c r="B216" s="25"/>
      <c r="C216" s="11"/>
      <c r="D216" s="11"/>
      <c r="E216" s="11"/>
      <c r="F216" s="11"/>
      <c r="G216" s="11"/>
      <c r="H216" s="11"/>
    </row>
    <row r="217" spans="1:7" ht="12.75">
      <c r="A217" s="63">
        <v>38718</v>
      </c>
      <c r="B217" s="11"/>
      <c r="C217" s="11"/>
      <c r="D217" s="11"/>
      <c r="E217" s="11"/>
      <c r="F217" s="11"/>
      <c r="G217" s="23"/>
    </row>
    <row r="218" spans="1:7" ht="27.75" customHeight="1">
      <c r="A218" s="85" t="s">
        <v>187</v>
      </c>
      <c r="B218" s="86"/>
      <c r="C218" s="86"/>
      <c r="D218" s="86"/>
      <c r="E218" s="86"/>
      <c r="F218" s="87"/>
      <c r="G218" s="24"/>
    </row>
    <row r="219" spans="1:7" ht="12.75">
      <c r="A219" s="88" t="s">
        <v>184</v>
      </c>
      <c r="B219" s="86"/>
      <c r="C219" s="86"/>
      <c r="D219" s="86"/>
      <c r="E219" s="86"/>
      <c r="F219" s="87"/>
      <c r="G219" s="26">
        <v>0.08</v>
      </c>
    </row>
    <row r="220" spans="1:7" ht="12.75">
      <c r="A220" s="88" t="s">
        <v>185</v>
      </c>
      <c r="B220" s="86"/>
      <c r="C220" s="86"/>
      <c r="D220" s="86"/>
      <c r="E220" s="86"/>
      <c r="F220" s="87"/>
      <c r="G220" s="26">
        <v>0.42</v>
      </c>
    </row>
    <row r="221" spans="1:7" ht="12.75">
      <c r="A221" s="88" t="s">
        <v>186</v>
      </c>
      <c r="B221" s="86"/>
      <c r="C221" s="86"/>
      <c r="D221" s="86"/>
      <c r="E221" s="86"/>
      <c r="F221" s="87"/>
      <c r="G221" s="26">
        <v>0.5087719298245614</v>
      </c>
    </row>
    <row r="223" spans="1:7" ht="12.75">
      <c r="A223" s="63">
        <v>38813</v>
      </c>
      <c r="B223" s="11"/>
      <c r="C223" s="11"/>
      <c r="D223" s="11"/>
      <c r="E223" s="11"/>
      <c r="F223" s="11"/>
      <c r="G223" s="23"/>
    </row>
    <row r="224" spans="1:7" ht="27" customHeight="1">
      <c r="A224" s="85" t="s">
        <v>187</v>
      </c>
      <c r="B224" s="86"/>
      <c r="C224" s="86"/>
      <c r="D224" s="86"/>
      <c r="E224" s="86"/>
      <c r="F224" s="87"/>
      <c r="G224" s="24"/>
    </row>
    <row r="225" spans="1:7" ht="12.75">
      <c r="A225" s="88" t="s">
        <v>184</v>
      </c>
      <c r="B225" s="86"/>
      <c r="C225" s="86"/>
      <c r="D225" s="86"/>
      <c r="E225" s="86"/>
      <c r="F225" s="87"/>
      <c r="G225" s="26">
        <v>0.08</v>
      </c>
    </row>
    <row r="226" spans="1:7" ht="12.75">
      <c r="A226" s="88" t="s">
        <v>185</v>
      </c>
      <c r="B226" s="86"/>
      <c r="C226" s="86"/>
      <c r="D226" s="86"/>
      <c r="E226" s="86"/>
      <c r="F226" s="87"/>
      <c r="G226" s="26">
        <v>0.23</v>
      </c>
    </row>
    <row r="227" spans="1:7" ht="12.75">
      <c r="A227" s="88" t="s">
        <v>186</v>
      </c>
      <c r="B227" s="86"/>
      <c r="C227" s="86"/>
      <c r="D227" s="86"/>
      <c r="E227" s="86"/>
      <c r="F227" s="87"/>
      <c r="G227" s="26">
        <v>0.68</v>
      </c>
    </row>
    <row r="231" ht="12.75">
      <c r="A231" s="48">
        <v>39264</v>
      </c>
    </row>
    <row r="232" spans="1:7" ht="54" customHeight="1">
      <c r="A232" s="93" t="s">
        <v>196</v>
      </c>
      <c r="B232" s="92"/>
      <c r="C232" s="92"/>
      <c r="D232" s="92"/>
      <c r="E232" s="92"/>
      <c r="F232" s="92"/>
      <c r="G232" s="31"/>
    </row>
    <row r="233" spans="1:7" ht="31.5" customHeight="1">
      <c r="A233" s="91" t="s">
        <v>193</v>
      </c>
      <c r="B233" s="92"/>
      <c r="C233" s="92"/>
      <c r="D233" s="92"/>
      <c r="E233" s="92"/>
      <c r="F233" s="92"/>
      <c r="G233" s="32">
        <v>0.17721518987341772</v>
      </c>
    </row>
    <row r="234" spans="1:7" ht="32.25" customHeight="1">
      <c r="A234" s="91" t="s">
        <v>194</v>
      </c>
      <c r="B234" s="92"/>
      <c r="C234" s="92"/>
      <c r="D234" s="92"/>
      <c r="E234" s="92"/>
      <c r="F234" s="92"/>
      <c r="G234" s="32">
        <v>0.3670886075949367</v>
      </c>
    </row>
    <row r="235" spans="1:7" ht="23.25" customHeight="1">
      <c r="A235" s="91" t="s">
        <v>195</v>
      </c>
      <c r="B235" s="92"/>
      <c r="C235" s="92"/>
      <c r="D235" s="92"/>
      <c r="E235" s="92"/>
      <c r="F235" s="92"/>
      <c r="G235" s="32">
        <v>0.45569620253164556</v>
      </c>
    </row>
    <row r="238" ht="12.75">
      <c r="A238" s="48">
        <f>A231+95</f>
        <v>39359</v>
      </c>
    </row>
    <row r="239" spans="1:6" ht="42.75" customHeight="1">
      <c r="A239" s="89" t="s">
        <v>196</v>
      </c>
      <c r="B239" s="90"/>
      <c r="C239" s="90"/>
      <c r="D239" s="90"/>
      <c r="E239" s="90"/>
      <c r="F239" s="90"/>
    </row>
    <row r="240" spans="1:7" ht="27" customHeight="1">
      <c r="A240" s="91" t="s">
        <v>193</v>
      </c>
      <c r="B240" s="92"/>
      <c r="C240" s="92"/>
      <c r="D240" s="92"/>
      <c r="E240" s="92"/>
      <c r="F240" s="92"/>
      <c r="G240" s="33">
        <v>0.2222222222222222</v>
      </c>
    </row>
    <row r="241" spans="1:7" ht="31.5" customHeight="1">
      <c r="A241" s="91" t="s">
        <v>194</v>
      </c>
      <c r="B241" s="92"/>
      <c r="C241" s="92"/>
      <c r="D241" s="92"/>
      <c r="E241" s="92"/>
      <c r="F241" s="92"/>
      <c r="G241" s="33">
        <v>0.5333333333333333</v>
      </c>
    </row>
    <row r="242" spans="1:7" ht="19.5" customHeight="1">
      <c r="A242" s="94" t="s">
        <v>195</v>
      </c>
      <c r="B242" s="95"/>
      <c r="C242" s="95"/>
      <c r="D242" s="95"/>
      <c r="E242" s="95"/>
      <c r="F242" s="95"/>
      <c r="G242" s="33">
        <v>0.24444444444444444</v>
      </c>
    </row>
    <row r="244" ht="12.75">
      <c r="G244" s="3"/>
    </row>
    <row r="246" ht="12.75">
      <c r="A246" s="48">
        <v>39448</v>
      </c>
    </row>
    <row r="247" spans="1:9" ht="12.75">
      <c r="A247" s="27" t="s">
        <v>197</v>
      </c>
      <c r="G247">
        <f>SUM(G248:G251)</f>
        <v>102</v>
      </c>
      <c r="I247" t="s">
        <v>202</v>
      </c>
    </row>
    <row r="248" spans="1:9" ht="18" customHeight="1">
      <c r="A248" s="104" t="s">
        <v>198</v>
      </c>
      <c r="B248" s="105"/>
      <c r="C248" s="105"/>
      <c r="D248" s="105"/>
      <c r="E248" s="105"/>
      <c r="F248" s="106"/>
      <c r="G248" s="34">
        <v>36</v>
      </c>
      <c r="H248" s="33">
        <v>0.35294117647058826</v>
      </c>
      <c r="I248" s="33">
        <f>G248/(G$247-G$251)</f>
        <v>0.36363636363636365</v>
      </c>
    </row>
    <row r="249" spans="1:9" ht="16.5" customHeight="1">
      <c r="A249" s="104" t="s">
        <v>199</v>
      </c>
      <c r="B249" s="105"/>
      <c r="C249" s="105"/>
      <c r="D249" s="105"/>
      <c r="E249" s="105"/>
      <c r="F249" s="106"/>
      <c r="G249" s="34">
        <v>45</v>
      </c>
      <c r="H249" s="33">
        <v>0.4411764705882353</v>
      </c>
      <c r="I249" s="33">
        <f>G249/(G$247-G$251)</f>
        <v>0.45454545454545453</v>
      </c>
    </row>
    <row r="250" spans="1:9" ht="15.75" customHeight="1">
      <c r="A250" s="104" t="s">
        <v>200</v>
      </c>
      <c r="B250" s="105"/>
      <c r="C250" s="105"/>
      <c r="D250" s="105"/>
      <c r="E250" s="105"/>
      <c r="F250" s="106"/>
      <c r="G250" s="34">
        <v>18</v>
      </c>
      <c r="H250" s="33">
        <v>0.17647058823529413</v>
      </c>
      <c r="I250" s="33">
        <f>G250/(G$247-G$251)</f>
        <v>0.18181818181818182</v>
      </c>
    </row>
    <row r="251" spans="1:8" ht="15" customHeight="1">
      <c r="A251" s="35" t="s">
        <v>201</v>
      </c>
      <c r="B251" s="36"/>
      <c r="C251" s="36"/>
      <c r="D251" s="36"/>
      <c r="E251" s="36"/>
      <c r="F251" s="37"/>
      <c r="G251">
        <v>3</v>
      </c>
      <c r="H251" s="33">
        <v>0.029411764705882353</v>
      </c>
    </row>
    <row r="253" spans="1:3" ht="12.75">
      <c r="A253" s="27" t="s">
        <v>197</v>
      </c>
      <c r="B253" s="14"/>
      <c r="C253" s="14">
        <v>87</v>
      </c>
    </row>
    <row r="254" spans="1:3" ht="25.5">
      <c r="A254" s="34" t="s">
        <v>198</v>
      </c>
      <c r="B254" s="14">
        <v>27</v>
      </c>
      <c r="C254" s="44">
        <v>0.3103448275862069</v>
      </c>
    </row>
    <row r="255" spans="1:3" ht="25.5">
      <c r="A255" s="34" t="s">
        <v>199</v>
      </c>
      <c r="B255" s="14">
        <v>45</v>
      </c>
      <c r="C255" s="44">
        <v>0.5172413793103449</v>
      </c>
    </row>
    <row r="256" spans="1:3" ht="12.75">
      <c r="A256" s="34" t="s">
        <v>200</v>
      </c>
      <c r="B256" s="14">
        <v>15</v>
      </c>
      <c r="C256" s="44">
        <v>0.1724137931034483</v>
      </c>
    </row>
    <row r="257" spans="1:3" ht="12.75">
      <c r="A257" s="34" t="s">
        <v>201</v>
      </c>
      <c r="B257" s="14">
        <v>0</v>
      </c>
      <c r="C257" s="44">
        <v>0</v>
      </c>
    </row>
    <row r="260" spans="1:3" ht="12.75">
      <c r="A260" s="34" t="s">
        <v>203</v>
      </c>
      <c r="C260" s="46">
        <v>70</v>
      </c>
    </row>
    <row r="261" ht="12.75">
      <c r="A261" s="34" t="s">
        <v>197</v>
      </c>
    </row>
    <row r="262" spans="1:3" ht="12.75">
      <c r="A262" s="34" t="s">
        <v>204</v>
      </c>
      <c r="B262" s="34">
        <v>0</v>
      </c>
      <c r="C262" s="3">
        <f>B262/$C$260</f>
        <v>0</v>
      </c>
    </row>
    <row r="263" spans="1:3" ht="12.75">
      <c r="A263" s="34" t="s">
        <v>205</v>
      </c>
      <c r="B263" s="34">
        <v>17</v>
      </c>
      <c r="C263" s="3">
        <f>B263/$C$260</f>
        <v>0.24285714285714285</v>
      </c>
    </row>
    <row r="264" spans="1:3" ht="25.5">
      <c r="A264" s="34" t="s">
        <v>206</v>
      </c>
      <c r="B264" s="34">
        <v>12</v>
      </c>
      <c r="C264" s="3">
        <f>B264/$C$260</f>
        <v>0.17142857142857143</v>
      </c>
    </row>
    <row r="265" spans="1:3" ht="25.5">
      <c r="A265" s="34" t="s">
        <v>207</v>
      </c>
      <c r="B265">
        <v>41</v>
      </c>
      <c r="C265" s="3">
        <f>B265/$C$260</f>
        <v>0.5857142857142857</v>
      </c>
    </row>
    <row r="267" spans="1:3" ht="12.75">
      <c r="A267" s="34" t="s">
        <v>208</v>
      </c>
      <c r="C267">
        <f>SUM(B268:B271)</f>
        <v>113</v>
      </c>
    </row>
    <row r="268" spans="1:3" ht="12.75">
      <c r="A268" s="34" t="s">
        <v>204</v>
      </c>
      <c r="B268">
        <v>0</v>
      </c>
      <c r="C268" s="4">
        <v>0</v>
      </c>
    </row>
    <row r="269" spans="1:3" ht="12.75">
      <c r="A269" s="34" t="s">
        <v>205</v>
      </c>
      <c r="B269" s="34">
        <v>23</v>
      </c>
      <c r="C269" s="4">
        <v>0.20353982300884957</v>
      </c>
    </row>
    <row r="270" spans="1:3" ht="25.5">
      <c r="A270" s="34" t="s">
        <v>206</v>
      </c>
      <c r="B270" s="34">
        <v>20</v>
      </c>
      <c r="C270" s="4">
        <v>0.17699115044247787</v>
      </c>
    </row>
    <row r="271" spans="1:3" ht="25.5">
      <c r="A271" s="34" t="s">
        <v>207</v>
      </c>
      <c r="B271" s="34">
        <v>70</v>
      </c>
      <c r="C271" s="4">
        <v>0.6194690265486725</v>
      </c>
    </row>
    <row r="274" ht="12.75">
      <c r="A274" s="48">
        <v>39904</v>
      </c>
    </row>
    <row r="275" ht="63.75">
      <c r="A275" s="48" t="s">
        <v>209</v>
      </c>
    </row>
    <row r="276" spans="1:3" ht="25.5">
      <c r="A276" s="34" t="s">
        <v>210</v>
      </c>
      <c r="B276">
        <v>41</v>
      </c>
      <c r="C276" s="4">
        <f>B276/(SUM($B$276:$B$280))</f>
        <v>0.5189873417721519</v>
      </c>
    </row>
    <row r="277" spans="1:3" ht="25.5">
      <c r="A277" s="34" t="s">
        <v>211</v>
      </c>
      <c r="B277">
        <v>3</v>
      </c>
      <c r="C277" s="4">
        <f>B277/(SUM($B$276:$B$280))</f>
        <v>0.0379746835443038</v>
      </c>
    </row>
    <row r="278" spans="1:3" ht="25.5">
      <c r="A278" s="34" t="s">
        <v>212</v>
      </c>
      <c r="B278">
        <v>26</v>
      </c>
      <c r="C278" s="4">
        <f>B278/(SUM($B$276:$B$280))</f>
        <v>0.3291139240506329</v>
      </c>
    </row>
    <row r="279" spans="1:3" ht="25.5">
      <c r="A279" s="34" t="s">
        <v>213</v>
      </c>
      <c r="B279">
        <v>9</v>
      </c>
      <c r="C279" s="4">
        <f>B279/(SUM($B$276:$B$280))</f>
        <v>0.11392405063291139</v>
      </c>
    </row>
    <row r="280" spans="1:3" ht="12.75">
      <c r="A280" s="34" t="s">
        <v>214</v>
      </c>
      <c r="B280">
        <v>0</v>
      </c>
      <c r="C280" s="4">
        <f>B280/(SUM($B$276:$B$280))</f>
        <v>0</v>
      </c>
    </row>
    <row r="282" spans="1:3" ht="41.25" customHeight="1">
      <c r="A282" s="102" t="s">
        <v>215</v>
      </c>
      <c r="B282" s="103"/>
      <c r="C282" s="103"/>
    </row>
    <row r="283" spans="1:3" s="34" customFormat="1" ht="39.75" customHeight="1">
      <c r="A283" s="101" t="s">
        <v>216</v>
      </c>
      <c r="B283" s="101"/>
      <c r="C283" s="50">
        <v>0.13333333333333333</v>
      </c>
    </row>
    <row r="284" spans="1:3" s="34" customFormat="1" ht="27" customHeight="1">
      <c r="A284" s="101" t="s">
        <v>217</v>
      </c>
      <c r="B284" s="101"/>
      <c r="C284" s="50">
        <v>0.06666666666666667</v>
      </c>
    </row>
    <row r="285" spans="1:3" s="34" customFormat="1" ht="29.25" customHeight="1">
      <c r="A285" s="101" t="s">
        <v>218</v>
      </c>
      <c r="B285" s="101"/>
      <c r="C285" s="50">
        <v>0.02666666666666667</v>
      </c>
    </row>
    <row r="286" spans="1:3" s="34" customFormat="1" ht="45.75" customHeight="1">
      <c r="A286" s="101" t="s">
        <v>219</v>
      </c>
      <c r="B286" s="101"/>
      <c r="C286" s="50">
        <v>0.76</v>
      </c>
    </row>
    <row r="287" spans="1:3" s="34" customFormat="1" ht="15.75" customHeight="1">
      <c r="A287" s="49" t="s">
        <v>220</v>
      </c>
      <c r="B287" s="49"/>
      <c r="C287" s="50">
        <v>0.013333333333333334</v>
      </c>
    </row>
    <row r="290" ht="76.5">
      <c r="A290" s="64" t="s">
        <v>221</v>
      </c>
    </row>
    <row r="291" spans="1:3" ht="12.75">
      <c r="A291" s="56" t="s">
        <v>222</v>
      </c>
      <c r="B291">
        <v>2</v>
      </c>
      <c r="C291" s="4">
        <f>B291/B$296</f>
        <v>0.03773584905660377</v>
      </c>
    </row>
    <row r="292" spans="1:3" ht="12.75">
      <c r="A292" s="56" t="s">
        <v>223</v>
      </c>
      <c r="B292">
        <v>24</v>
      </c>
      <c r="C292" s="4">
        <f>B292/B$296</f>
        <v>0.4528301886792453</v>
      </c>
    </row>
    <row r="293" spans="1:3" ht="25.5">
      <c r="A293" s="57" t="s">
        <v>224</v>
      </c>
      <c r="B293">
        <v>2</v>
      </c>
      <c r="C293" s="4">
        <f>B293/B$296</f>
        <v>0.03773584905660377</v>
      </c>
    </row>
    <row r="294" spans="1:3" ht="25.5">
      <c r="A294" s="58" t="s">
        <v>225</v>
      </c>
      <c r="B294">
        <v>23</v>
      </c>
      <c r="C294" s="4">
        <f>B294/B$296</f>
        <v>0.4339622641509434</v>
      </c>
    </row>
    <row r="295" spans="1:3" ht="12.75">
      <c r="A295" s="58" t="s">
        <v>226</v>
      </c>
      <c r="B295">
        <v>2</v>
      </c>
      <c r="C295" s="4">
        <f>B295/B$296</f>
        <v>0.03773584905660377</v>
      </c>
    </row>
    <row r="296" ht="12.75">
      <c r="B296">
        <f>SUM(B291:B295)</f>
        <v>53</v>
      </c>
    </row>
    <row r="298" ht="12.75">
      <c r="A298" s="48">
        <v>40817</v>
      </c>
    </row>
    <row r="299" ht="51">
      <c r="A299" s="61" t="s">
        <v>231</v>
      </c>
    </row>
    <row r="300" spans="1:3" ht="12.75">
      <c r="A300" s="61" t="s">
        <v>232</v>
      </c>
      <c r="B300">
        <v>28</v>
      </c>
      <c r="C300" s="3">
        <f>B300/$B$304</f>
        <v>0.29473684210526313</v>
      </c>
    </row>
    <row r="301" spans="1:3" ht="38.25">
      <c r="A301" s="61" t="s">
        <v>233</v>
      </c>
      <c r="B301">
        <v>45</v>
      </c>
      <c r="C301" s="3">
        <f>B301/$B$304</f>
        <v>0.47368421052631576</v>
      </c>
    </row>
    <row r="302" spans="1:3" ht="25.5">
      <c r="A302" s="61" t="s">
        <v>234</v>
      </c>
      <c r="B302">
        <v>19</v>
      </c>
      <c r="C302" s="3">
        <f>B302/$B$304</f>
        <v>0.2</v>
      </c>
    </row>
    <row r="303" spans="1:3" ht="12.75">
      <c r="A303" s="61" t="s">
        <v>214</v>
      </c>
      <c r="B303">
        <v>3</v>
      </c>
      <c r="C303" s="3">
        <f>B303/$B$304</f>
        <v>0.031578947368421054</v>
      </c>
    </row>
    <row r="304" ht="12.75">
      <c r="B304">
        <f>SUM(B300:B303)</f>
        <v>95</v>
      </c>
    </row>
    <row r="305" ht="51">
      <c r="A305" s="61" t="s">
        <v>235</v>
      </c>
    </row>
    <row r="306" spans="1:3" ht="12.75">
      <c r="A306" s="61" t="s">
        <v>236</v>
      </c>
      <c r="B306">
        <v>41</v>
      </c>
      <c r="C306" s="3">
        <f>B306/$B$310</f>
        <v>0.43157894736842106</v>
      </c>
    </row>
    <row r="307" spans="1:3" ht="25.5">
      <c r="A307" s="61" t="s">
        <v>237</v>
      </c>
      <c r="B307">
        <v>29</v>
      </c>
      <c r="C307" s="3">
        <f>B307/$B$310</f>
        <v>0.30526315789473685</v>
      </c>
    </row>
    <row r="308" spans="1:3" ht="38.25">
      <c r="A308" s="61" t="s">
        <v>238</v>
      </c>
      <c r="B308">
        <v>22</v>
      </c>
      <c r="C308" s="3">
        <f>B308/$B$310</f>
        <v>0.23157894736842105</v>
      </c>
    </row>
    <row r="309" spans="1:3" ht="12.75">
      <c r="A309" s="61" t="s">
        <v>214</v>
      </c>
      <c r="B309">
        <v>3</v>
      </c>
      <c r="C309" s="3">
        <f>B309/$B$310</f>
        <v>0.031578947368421054</v>
      </c>
    </row>
    <row r="310" ht="12.75">
      <c r="B310">
        <f>SUM(B306:B309)</f>
        <v>95</v>
      </c>
    </row>
    <row r="312" ht="12.75">
      <c r="A312" s="48">
        <v>40909</v>
      </c>
    </row>
    <row r="313" ht="51">
      <c r="A313" s="61" t="s">
        <v>231</v>
      </c>
    </row>
    <row r="314" spans="1:3" ht="12.75">
      <c r="A314" s="61" t="s">
        <v>232</v>
      </c>
      <c r="C314" s="3">
        <v>0.22</v>
      </c>
    </row>
    <row r="315" spans="1:3" ht="38.25">
      <c r="A315" s="61" t="s">
        <v>233</v>
      </c>
      <c r="C315" s="3">
        <v>0.53</v>
      </c>
    </row>
    <row r="316" spans="1:3" ht="25.5">
      <c r="A316" s="61" t="s">
        <v>234</v>
      </c>
      <c r="C316" s="3">
        <v>0.2</v>
      </c>
    </row>
    <row r="317" spans="1:3" ht="12.75">
      <c r="A317" s="61" t="s">
        <v>214</v>
      </c>
      <c r="C317" s="3">
        <v>0.05</v>
      </c>
    </row>
    <row r="319" ht="51">
      <c r="A319" s="61" t="s">
        <v>235</v>
      </c>
    </row>
    <row r="320" spans="1:3" ht="12.75">
      <c r="A320" s="61" t="s">
        <v>236</v>
      </c>
      <c r="C320" s="3">
        <v>0.43</v>
      </c>
    </row>
    <row r="321" spans="1:3" ht="25.5">
      <c r="A321" s="61" t="s">
        <v>237</v>
      </c>
      <c r="C321" s="3">
        <v>0.34</v>
      </c>
    </row>
    <row r="322" spans="1:3" ht="38.25">
      <c r="A322" s="61" t="s">
        <v>238</v>
      </c>
      <c r="C322" s="3">
        <v>0.14</v>
      </c>
    </row>
    <row r="323" spans="1:3" ht="12.75">
      <c r="A323" s="61" t="s">
        <v>214</v>
      </c>
      <c r="C323" s="3">
        <v>0.09</v>
      </c>
    </row>
  </sheetData>
  <sheetProtection/>
  <mergeCells count="33">
    <mergeCell ref="A286:B286"/>
    <mergeCell ref="A282:C282"/>
    <mergeCell ref="A283:B283"/>
    <mergeCell ref="A284:B284"/>
    <mergeCell ref="A285:B285"/>
    <mergeCell ref="A226:F226"/>
    <mergeCell ref="A227:F227"/>
    <mergeCell ref="A248:F248"/>
    <mergeCell ref="A249:F249"/>
    <mergeCell ref="A250:F250"/>
    <mergeCell ref="A242:F242"/>
    <mergeCell ref="A118:I118"/>
    <mergeCell ref="A104:I104"/>
    <mergeCell ref="A106:I106"/>
    <mergeCell ref="A107:I107"/>
    <mergeCell ref="A108:I108"/>
    <mergeCell ref="A215:F215"/>
    <mergeCell ref="A221:F221"/>
    <mergeCell ref="A224:F224"/>
    <mergeCell ref="A225:F225"/>
    <mergeCell ref="A212:F212"/>
    <mergeCell ref="A213:F213"/>
    <mergeCell ref="A214:F214"/>
    <mergeCell ref="A234:F234"/>
    <mergeCell ref="A235:F235"/>
    <mergeCell ref="A232:F232"/>
    <mergeCell ref="A233:F233"/>
    <mergeCell ref="A218:F218"/>
    <mergeCell ref="A219:F219"/>
    <mergeCell ref="A220:F220"/>
    <mergeCell ref="A239:F239"/>
    <mergeCell ref="A240:F240"/>
    <mergeCell ref="A241:F24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NMHC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Obrinsky</dc:creator>
  <cp:keywords/>
  <dc:description/>
  <cp:lastModifiedBy>Caitlin Sugrue</cp:lastModifiedBy>
  <cp:lastPrinted>2011-08-02T13:38:22Z</cp:lastPrinted>
  <dcterms:created xsi:type="dcterms:W3CDTF">2000-07-19T15:23:42Z</dcterms:created>
  <dcterms:modified xsi:type="dcterms:W3CDTF">2012-01-31T15:56:53Z</dcterms:modified>
  <cp:category/>
  <cp:version/>
  <cp:contentType/>
  <cp:contentStatus/>
</cp:coreProperties>
</file>